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lya_a\Bars\КэшФайловФормРазработчика\МЗ_32_Медстат\2024.01.01-2024.12.31\"/>
    </mc:Choice>
  </mc:AlternateContent>
  <bookViews>
    <workbookView xWindow="0" yWindow="0" windowWidth="28800" windowHeight="11130" firstSheet="9" activeTab="10"/>
  </bookViews>
  <sheets>
    <sheet name="Шапка" sheetId="1" r:id="rId1"/>
    <sheet name="Общее" sheetId="2" r:id="rId2"/>
    <sheet name="Таблица2110" sheetId="3" r:id="rId3"/>
    <sheet name="Таблица2120" sheetId="4" r:id="rId4"/>
    <sheet name="Таблица2130" sheetId="5" r:id="rId5"/>
    <sheet name="Таблица2150" sheetId="7" r:id="rId6"/>
    <sheet name="Таблица2200" sheetId="22" r:id="rId7"/>
    <sheet name="Таблица2201" sheetId="21" r:id="rId8"/>
    <sheet name="Таблица2210" sheetId="8" r:id="rId9"/>
    <sheet name="Таблица2210_1" sheetId="9" r:id="rId10"/>
    <sheet name="Таблица2211" sheetId="10" r:id="rId11"/>
    <sheet name="Таблица2215" sheetId="12" r:id="rId12"/>
    <sheet name="Таблица2245" sheetId="13" r:id="rId13"/>
    <sheet name="Таблица2246" sheetId="14" r:id="rId14"/>
    <sheet name="Таблица2247" sheetId="15" r:id="rId15"/>
    <sheet name="Таблица2248" sheetId="16" r:id="rId16"/>
    <sheet name="Таблица2249" sheetId="17" r:id="rId17"/>
    <sheet name="Таблица2250" sheetId="18" r:id="rId18"/>
    <sheet name="Таблица2250_1" sheetId="19" r:id="rId19"/>
    <sheet name="Таблица2260" sheetId="20" r:id="rId20"/>
  </sheets>
  <definedNames>
    <definedName name="Z2130_GR1_001" localSheetId="4">Таблица2130!#REF!</definedName>
    <definedName name="Z2130_GR1_002" localSheetId="4">Таблица2130!#REF!</definedName>
    <definedName name="Z2130_GR1_003" localSheetId="4">Таблица2130!#REF!</definedName>
    <definedName name="Z2130_GR1_004" localSheetId="4">Таблица2130!#REF!</definedName>
    <definedName name="Z2130_GR1_005" localSheetId="4">Таблица2130!#REF!</definedName>
    <definedName name="Z2130_GR1_006" localSheetId="4">Таблица2130!#REF!</definedName>
    <definedName name="Z2130_GR1_007" localSheetId="4">Таблица2130!#REF!</definedName>
    <definedName name="Z2130_GR1_008" localSheetId="4">Таблица2130!#REF!</definedName>
    <definedName name="Z2130_GR1_009" localSheetId="4">Таблица2130!#REF!</definedName>
    <definedName name="Z2130_GR1_010" localSheetId="4">Таблица2130!#REF!</definedName>
    <definedName name="Z2130_GR1_011" localSheetId="4">Таблица2130!#REF!</definedName>
    <definedName name="Z2211_GR1_001" localSheetId="10">Таблица2211!#REF!</definedName>
    <definedName name="Z2211_GR1_002" localSheetId="10">Таблица2211!#REF!</definedName>
    <definedName name="Z2211_GR1_003" localSheetId="10">Таблица2211!#REF!</definedName>
    <definedName name="Z2211_GR1_004" localSheetId="10">Таблица2211!#REF!</definedName>
    <definedName name="Z2211_GR1_005" localSheetId="10">Таблица2211!#REF!</definedName>
    <definedName name="Z2211_GR1_006" localSheetId="10">Таблица2211!#REF!</definedName>
    <definedName name="Z2211_GR1_007" localSheetId="10">Таблица2211!#REF!</definedName>
    <definedName name="Z2211_GR1_008" localSheetId="10">Таблица2211!#REF!</definedName>
    <definedName name="Z2211_GR1_009" localSheetId="10">Таблица2211!#REF!</definedName>
    <definedName name="Z2211_GR1_010" localSheetId="10">Таблица2211!#REF!</definedName>
    <definedName name="Z2211_GR1_011" localSheetId="10">Таблица2211!#REF!</definedName>
    <definedName name="Z2211_GR1_012" localSheetId="10">Таблица2211!#REF!</definedName>
    <definedName name="Z2211_GR1_013" localSheetId="10">Таблица2211!#REF!</definedName>
    <definedName name="Z2211_GR1_014" localSheetId="10">Таблица2211!#REF!</definedName>
    <definedName name="Z2211_GR1_015" localSheetId="10">Таблица2211!#REF!</definedName>
    <definedName name="Z2211_GR1_016" localSheetId="10">Таблица2211!#REF!</definedName>
    <definedName name="Z2211_GR1_017" localSheetId="10">Таблица2211!#REF!</definedName>
    <definedName name="Z2211_GR1_018" localSheetId="10">Таблица2211!#REF!</definedName>
    <definedName name="Z2211_GR1_019" localSheetId="10">Таблица2211!#REF!</definedName>
    <definedName name="Z2211_GR1_020" localSheetId="10">Таблица2211!#REF!</definedName>
    <definedName name="Z2211_GR1_021" localSheetId="10">Таблица2211!#REF!</definedName>
    <definedName name="Z2245_GR1_001" localSheetId="12">Таблица2245!#REF!</definedName>
    <definedName name="Z2245_GR1_002" localSheetId="12">Таблица2245!#REF!</definedName>
    <definedName name="Z2245_GR1_003" localSheetId="12">Таблица2245!#REF!</definedName>
    <definedName name="Z2245_GR1_004" localSheetId="12">Таблица2245!#REF!</definedName>
    <definedName name="Z2245_GR10_001" localSheetId="12">Таблица2245!#REF!</definedName>
    <definedName name="Z2245_GR10_002" localSheetId="12">Таблица2245!#REF!</definedName>
    <definedName name="Z2245_GR10_003" localSheetId="12">Таблица2245!#REF!</definedName>
    <definedName name="Z2245_GR10_004" localSheetId="12">Таблица2245!#REF!</definedName>
    <definedName name="Z2245_GR11_001" localSheetId="12">Таблица2245!#REF!</definedName>
    <definedName name="Z2245_GR11_002" localSheetId="12">Таблица2245!#REF!</definedName>
    <definedName name="Z2245_GR11_003" localSheetId="12">Таблица2245!#REF!</definedName>
    <definedName name="Z2245_GR11_004" localSheetId="12">Таблица2245!#REF!</definedName>
    <definedName name="Z2245_GR2_001" localSheetId="12">Таблица2245!#REF!</definedName>
    <definedName name="Z2245_GR2_002" localSheetId="12">Таблица2245!#REF!</definedName>
    <definedName name="Z2245_GR2_003" localSheetId="12">Таблица2245!#REF!</definedName>
    <definedName name="Z2245_GR2_004" localSheetId="12">Таблица2245!#REF!</definedName>
    <definedName name="Z2245_GR3_001" localSheetId="12">Таблица2245!#REF!</definedName>
    <definedName name="Z2245_GR3_002" localSheetId="12">Таблица2245!#REF!</definedName>
    <definedName name="Z2245_GR3_003" localSheetId="12">Таблица2245!#REF!</definedName>
    <definedName name="Z2245_GR3_004" localSheetId="12">Таблица2245!#REF!</definedName>
    <definedName name="Z2245_GR4_001" localSheetId="12">Таблица2245!#REF!</definedName>
    <definedName name="Z2245_GR4_002" localSheetId="12">Таблица2245!#REF!</definedName>
    <definedName name="Z2245_GR4_003" localSheetId="12">Таблица2245!#REF!</definedName>
    <definedName name="Z2245_GR4_004" localSheetId="12">Таблица2245!#REF!</definedName>
    <definedName name="Z2245_GR5_001" localSheetId="12">Таблица2245!#REF!</definedName>
    <definedName name="Z2245_GR5_002" localSheetId="12">Таблица2245!#REF!</definedName>
    <definedName name="Z2245_GR5_003" localSheetId="12">Таблица2245!#REF!</definedName>
    <definedName name="Z2245_GR5_004" localSheetId="12">Таблица2245!#REF!</definedName>
    <definedName name="Z2245_GR6_001" localSheetId="12">Таблица2245!#REF!</definedName>
    <definedName name="Z2245_GR6_002" localSheetId="12">Таблица2245!#REF!</definedName>
    <definedName name="Z2245_GR6_003" localSheetId="12">Таблица2245!#REF!</definedName>
    <definedName name="Z2245_GR6_004" localSheetId="12">Таблица2245!#REF!</definedName>
    <definedName name="Z2245_GR7_001" localSheetId="12">Таблица2245!#REF!</definedName>
    <definedName name="Z2245_GR7_002" localSheetId="12">Таблица2245!#REF!</definedName>
    <definedName name="Z2245_GR7_003" localSheetId="12">Таблица2245!#REF!</definedName>
    <definedName name="Z2245_GR7_004" localSheetId="12">Таблица2245!#REF!</definedName>
    <definedName name="Z2245_GR8_001" localSheetId="12">Таблица2245!#REF!</definedName>
    <definedName name="Z2245_GR8_002" localSheetId="12">Таблица2245!#REF!</definedName>
    <definedName name="Z2245_GR8_003" localSheetId="12">Таблица2245!#REF!</definedName>
    <definedName name="Z2245_GR8_004" localSheetId="12">Таблица2245!#REF!</definedName>
    <definedName name="Z2245_GR9_001" localSheetId="12">Таблица2245!#REF!</definedName>
    <definedName name="Z2245_GR9_002" localSheetId="12">Таблица2245!#REF!</definedName>
    <definedName name="Z2245_GR9_003" localSheetId="12">Таблица2245!#REF!</definedName>
    <definedName name="Z2245_GR9_004" localSheetId="12">Таблица2245!#REF!</definedName>
    <definedName name="Z2250_GR1_049" localSheetId="17">Таблица2250!#REF!</definedName>
    <definedName name="Z2250_GR1_049" localSheetId="18">Таблица2250_1!#REF!</definedName>
    <definedName name="Z2250_GR1_049" localSheetId="19">Таблица2260!$E$28</definedName>
    <definedName name="Z2250_GR1_410" localSheetId="17">Таблица2250!#REF!</definedName>
    <definedName name="Z2250_GR1_410" localSheetId="18">Таблица2250_1!#REF!</definedName>
    <definedName name="Z2250_GR1_410" localSheetId="19">Таблица2260!#REF!</definedName>
    <definedName name="Z2250_GR2_049" localSheetId="17">Таблица2250!#REF!</definedName>
    <definedName name="Z2250_GR2_049" localSheetId="18">Таблица2250_1!#REF!</definedName>
    <definedName name="Z2250_GR2_049" localSheetId="19">Таблица2260!$G$28</definedName>
    <definedName name="Z2250_GR2_410" localSheetId="17">Таблица2250!#REF!</definedName>
    <definedName name="Z2250_GR2_410" localSheetId="18">Таблица2250_1!#REF!</definedName>
    <definedName name="Z2250_GR2_410" localSheetId="19">Таблица2260!#REF!</definedName>
    <definedName name="Z2250_GR3_049" localSheetId="17">Таблица2250!#REF!</definedName>
    <definedName name="Z2250_GR3_049" localSheetId="18">Таблица2250_1!#REF!</definedName>
    <definedName name="Z2250_GR3_049" localSheetId="19">Таблица2260!$K$28</definedName>
    <definedName name="Z2250_GR3_410" localSheetId="17">Таблица2250!#REF!</definedName>
    <definedName name="Z2250_GR3_410" localSheetId="18">Таблица2250_1!#REF!</definedName>
    <definedName name="Z2250_GR3_410" localSheetId="19">Таблица2260!#REF!</definedName>
  </definedNames>
  <calcPr calcId="162913"/>
</workbook>
</file>

<file path=xl/calcChain.xml><?xml version="1.0" encoding="utf-8"?>
<calcChain xmlns="http://schemas.openxmlformats.org/spreadsheetml/2006/main">
  <c r="F22" i="10" l="1"/>
  <c r="N31" i="20" l="1"/>
  <c r="H32" i="18" l="1"/>
  <c r="G32" i="18"/>
  <c r="F32" i="18"/>
  <c r="E32" i="18"/>
  <c r="H13" i="18"/>
  <c r="G13" i="18"/>
  <c r="F13" i="18"/>
  <c r="E13" i="18"/>
  <c r="G39" i="10" l="1"/>
  <c r="G21" i="10"/>
  <c r="G16" i="10"/>
  <c r="G14" i="10"/>
  <c r="G13" i="10"/>
  <c r="F8" i="10"/>
  <c r="D8" i="22" l="1"/>
  <c r="D9" i="22"/>
  <c r="D10" i="22"/>
  <c r="D11" i="22"/>
  <c r="D12" i="22"/>
  <c r="E12" i="22"/>
  <c r="F12" i="22"/>
  <c r="G12" i="22"/>
  <c r="H12" i="22"/>
  <c r="D13" i="22"/>
  <c r="D16" i="22"/>
  <c r="D17" i="22"/>
  <c r="D18" i="22"/>
  <c r="D19" i="22"/>
  <c r="D20" i="22"/>
  <c r="J23" i="5" l="1"/>
  <c r="J17" i="5"/>
  <c r="J16" i="5"/>
  <c r="J15" i="5"/>
  <c r="E33" i="4" l="1"/>
  <c r="E31" i="4"/>
  <c r="E30" i="4"/>
  <c r="E32" i="4"/>
  <c r="E29" i="4"/>
  <c r="E25" i="4"/>
  <c r="E24" i="4"/>
  <c r="E23" i="4"/>
  <c r="E22" i="4"/>
  <c r="E21" i="4"/>
  <c r="E20" i="4"/>
  <c r="E19" i="4"/>
  <c r="E18" i="4"/>
  <c r="F10" i="19" l="1"/>
  <c r="Q11" i="8"/>
  <c r="N9" i="20" l="1"/>
  <c r="H6" i="12" l="1"/>
  <c r="M9" i="20" l="1"/>
  <c r="P9" i="20"/>
  <c r="O9" i="20"/>
  <c r="H9" i="20"/>
  <c r="F9" i="20"/>
  <c r="G31" i="20"/>
  <c r="C8" i="16"/>
  <c r="C8" i="14"/>
  <c r="G56" i="10"/>
  <c r="G55" i="10"/>
  <c r="G54" i="10"/>
  <c r="G53" i="10"/>
  <c r="G52" i="10"/>
  <c r="G51" i="10"/>
  <c r="G37" i="10"/>
  <c r="G50" i="10"/>
  <c r="G49" i="10"/>
  <c r="G48" i="10"/>
  <c r="G47" i="10"/>
  <c r="G46" i="10"/>
  <c r="G45" i="10"/>
  <c r="G44" i="10"/>
  <c r="G43" i="10"/>
  <c r="G42" i="10"/>
  <c r="G41" i="10"/>
  <c r="G35" i="10"/>
  <c r="G40" i="10"/>
  <c r="G36" i="10"/>
  <c r="G34" i="10"/>
  <c r="G33" i="10"/>
  <c r="G32" i="10"/>
  <c r="G31" i="10"/>
  <c r="G30" i="10"/>
  <c r="G29" i="10"/>
  <c r="G28" i="10"/>
  <c r="G26" i="10"/>
  <c r="G27" i="10"/>
  <c r="G25" i="10"/>
  <c r="G24" i="10"/>
  <c r="G23" i="10"/>
  <c r="G22" i="10"/>
  <c r="G19" i="10"/>
  <c r="G20" i="10"/>
  <c r="G18" i="10"/>
  <c r="G17" i="10"/>
  <c r="G15" i="10"/>
  <c r="G38" i="10"/>
  <c r="G12" i="10"/>
  <c r="G11" i="10"/>
  <c r="G10" i="10"/>
  <c r="G9" i="10"/>
  <c r="G8" i="10"/>
  <c r="X11" i="8"/>
  <c r="K11" i="8"/>
  <c r="E9" i="21"/>
  <c r="E8" i="21"/>
  <c r="E7" i="21"/>
  <c r="F8" i="4"/>
  <c r="E11" i="4" s="1"/>
  <c r="G6" i="7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1" i="5"/>
  <c r="J20" i="5"/>
  <c r="J22" i="5"/>
  <c r="J14" i="5"/>
  <c r="J13" i="5"/>
  <c r="J19" i="5"/>
  <c r="J18" i="5"/>
  <c r="J12" i="5"/>
  <c r="J11" i="5"/>
  <c r="J10" i="5"/>
  <c r="J8" i="5"/>
  <c r="J9" i="5"/>
  <c r="E14" i="4"/>
  <c r="E12" i="4"/>
  <c r="E10" i="4"/>
  <c r="E9" i="4"/>
  <c r="M11" i="3"/>
  <c r="J11" i="3"/>
  <c r="E11" i="3"/>
  <c r="E8" i="4" l="1"/>
  <c r="E16" i="4"/>
  <c r="E9" i="9" l="1"/>
  <c r="F9" i="9"/>
  <c r="D9" i="9"/>
  <c r="F41" i="10" l="1"/>
  <c r="I25" i="5"/>
  <c r="K9" i="20" l="1"/>
  <c r="I9" i="20" l="1"/>
  <c r="K31" i="20" l="1"/>
  <c r="J31" i="20"/>
  <c r="I31" i="20"/>
  <c r="E31" i="20"/>
  <c r="H29" i="19"/>
  <c r="G29" i="19"/>
  <c r="F29" i="19"/>
  <c r="E29" i="19"/>
  <c r="H10" i="19"/>
  <c r="G10" i="19"/>
  <c r="E10" i="19"/>
  <c r="H10" i="18"/>
  <c r="G10" i="18"/>
  <c r="F10" i="18"/>
  <c r="J9" i="20" s="1"/>
  <c r="E10" i="18"/>
  <c r="D7" i="15"/>
  <c r="D15" i="13"/>
  <c r="D14" i="13"/>
  <c r="D13" i="13"/>
  <c r="D12" i="13"/>
  <c r="D11" i="13"/>
  <c r="D10" i="13"/>
  <c r="L11" i="8"/>
  <c r="I8" i="5" l="1"/>
</calcChain>
</file>

<file path=xl/comments1.xml><?xml version="1.0" encoding="utf-8"?>
<comments xmlns="http://schemas.openxmlformats.org/spreadsheetml/2006/main">
  <authors>
    <author>FuckYouBill</author>
  </authors>
  <commentList>
    <comment ref="A22" authorId="0" shapeId="0">
      <text>
        <r>
          <rPr>
            <sz val="10"/>
            <rFont val="Arial Cyr"/>
            <charset val="204"/>
          </rPr>
          <t>АвтоПодборВысоты</t>
        </r>
      </text>
    </comment>
  </commentList>
</comments>
</file>

<file path=xl/sharedStrings.xml><?xml version="1.0" encoding="utf-8"?>
<sst xmlns="http://schemas.openxmlformats.org/spreadsheetml/2006/main" count="1323" uniqueCount="672">
  <si>
    <t>#Конец_Закладки</t>
  </si>
  <si>
    <t>#Учреждение.Наименование#</t>
  </si>
  <si>
    <t>#ОтчетныйПериод.Наименование#</t>
  </si>
  <si>
    <t>Отчетный период:</t>
  </si>
  <si>
    <t>КОНФИДЕНЦИАЛЬНОСТЬ ГАРАНТИРУЕТСЯ ПОЛУЧАТЕЛЕМ ИНФОРМАЦИИ</t>
  </si>
  <si>
    <t>Годовая</t>
  </si>
  <si>
    <t>Наименование отчитывающейся организации:</t>
  </si>
  <si>
    <t xml:space="preserve">Почтовый адрес:         </t>
  </si>
  <si>
    <t xml:space="preserve"> Код формы по ОКУД</t>
  </si>
  <si>
    <t>Код</t>
  </si>
  <si>
    <t>отчитывающейся организации по ОКПО</t>
  </si>
  <si>
    <t>Сведения о медицинской помощи беременным, роженицам и родильницам</t>
  </si>
  <si>
    <t>0609364</t>
  </si>
  <si>
    <t>(2110)</t>
  </si>
  <si>
    <t>№ стр</t>
  </si>
  <si>
    <t xml:space="preserve"> поступило под наблюдение консультации</t>
  </si>
  <si>
    <t>Всего</t>
  </si>
  <si>
    <t>#КодыСтолбцов</t>
  </si>
  <si>
    <t>#КодыСтрок</t>
  </si>
  <si>
    <t>Код по ОКЕИ: человек – 792</t>
  </si>
  <si>
    <t>Наименование заболеваний</t>
  </si>
  <si>
    <t>Число заболеваний</t>
  </si>
  <si>
    <t>венозные осложнения</t>
  </si>
  <si>
    <t>О22</t>
  </si>
  <si>
    <t>О23</t>
  </si>
  <si>
    <t>нарушение родовой деятельности</t>
  </si>
  <si>
    <t>O62</t>
  </si>
  <si>
    <t>O64-O66</t>
  </si>
  <si>
    <t>O71.0,1</t>
  </si>
  <si>
    <t>(2211)</t>
  </si>
  <si>
    <t>(2245)</t>
  </si>
  <si>
    <t>Наименование показателей</t>
  </si>
  <si>
    <t>1000-1499</t>
  </si>
  <si>
    <t>1500-1999</t>
  </si>
  <si>
    <t>2000-2499</t>
  </si>
  <si>
    <t>2500-2999</t>
  </si>
  <si>
    <t>3000-3499</t>
  </si>
  <si>
    <t>3500-3999</t>
  </si>
  <si>
    <t>4000 и более</t>
  </si>
  <si>
    <t>Родилось живыми</t>
  </si>
  <si>
    <t>из них умерло - всего</t>
  </si>
  <si>
    <t>Родилось мертвыми</t>
  </si>
  <si>
    <t>Код по ОКЕИ: человек — 792</t>
  </si>
  <si>
    <t>(2250)</t>
  </si>
  <si>
    <t>Родилось больными и заболело</t>
  </si>
  <si>
    <t>1</t>
  </si>
  <si>
    <t>2</t>
  </si>
  <si>
    <t>3</t>
  </si>
  <si>
    <t>4</t>
  </si>
  <si>
    <t>5</t>
  </si>
  <si>
    <t>6</t>
  </si>
  <si>
    <t>L00-L08</t>
  </si>
  <si>
    <t>Р00-Р96</t>
  </si>
  <si>
    <t>4.1</t>
  </si>
  <si>
    <t>Р05</t>
  </si>
  <si>
    <t>родовая травма - всего</t>
  </si>
  <si>
    <t>Р10-Р15</t>
  </si>
  <si>
    <t>Р10</t>
  </si>
  <si>
    <t>внутриутробная гипоксия, асфиксия при родах</t>
  </si>
  <si>
    <t>Р20,Р21</t>
  </si>
  <si>
    <t>Р22-Р28</t>
  </si>
  <si>
    <t>Р22.0, Р22.8-9.</t>
  </si>
  <si>
    <t>врожденная пневмония</t>
  </si>
  <si>
    <t>Р23</t>
  </si>
  <si>
    <t>Р24.0-8</t>
  </si>
  <si>
    <t>неонатальная аспирационная пневмония</t>
  </si>
  <si>
    <t>Р24.9</t>
  </si>
  <si>
    <t>инфекционные болезни, специфичные для перинатального периода - всего</t>
  </si>
  <si>
    <t>Р35-Р39</t>
  </si>
  <si>
    <t>Р36</t>
  </si>
  <si>
    <t>перинатальные гематологические нарушения</t>
  </si>
  <si>
    <t>Р53,Р60, Р61</t>
  </si>
  <si>
    <t>Р55-Р57</t>
  </si>
  <si>
    <t>Р58-Р59</t>
  </si>
  <si>
    <t>P91</t>
  </si>
  <si>
    <t>Q00-Q99</t>
  </si>
  <si>
    <t>7</t>
  </si>
  <si>
    <t>Код по ОКЕИ: человек - 792</t>
  </si>
  <si>
    <t>(2260)</t>
  </si>
  <si>
    <t>8</t>
  </si>
  <si>
    <t>(Ф.И.О.)</t>
  </si>
  <si>
    <t>$Должность$</t>
  </si>
  <si>
    <t>$Ответственный$</t>
  </si>
  <si>
    <t>(должность)</t>
  </si>
  <si>
    <t>$Телефон$</t>
  </si>
  <si>
    <t>$ДатаСоставления$</t>
  </si>
  <si>
    <t xml:space="preserve">(2130) </t>
  </si>
  <si>
    <t>Форма № 32</t>
  </si>
  <si>
    <t>#Закладка Код=Общее Наименование=Общее</t>
  </si>
  <si>
    <t>Наименование учреждения:</t>
  </si>
  <si>
    <t>(2246)</t>
  </si>
  <si>
    <t>441</t>
  </si>
  <si>
    <t>10 января</t>
  </si>
  <si>
    <t>до 10 февраля</t>
  </si>
  <si>
    <t>до 5 марта</t>
  </si>
  <si>
    <t>О20.0</t>
  </si>
  <si>
    <t>O24</t>
  </si>
  <si>
    <t>O99.0</t>
  </si>
  <si>
    <t>O99.4</t>
  </si>
  <si>
    <t>О62.0-О62.2</t>
  </si>
  <si>
    <t>О62.4</t>
  </si>
  <si>
    <t>О70.2,3</t>
  </si>
  <si>
    <t xml:space="preserve">    стремительные роды</t>
  </si>
  <si>
    <t>500 - 749</t>
  </si>
  <si>
    <t>750 -999</t>
  </si>
  <si>
    <t>из них умерло  в первые    168 часов</t>
  </si>
  <si>
    <t>Код  по МКБ-10 пересмотра</t>
  </si>
  <si>
    <t>из них умерло</t>
  </si>
  <si>
    <t>всего</t>
  </si>
  <si>
    <t>из них в возрасте 0-6 дней</t>
  </si>
  <si>
    <t>Всего родившихся</t>
  </si>
  <si>
    <t>внутрижелудочковые кровоизлияния</t>
  </si>
  <si>
    <t>Р52</t>
  </si>
  <si>
    <t>дыхательное расстройство у новорожденного (дистресс)</t>
  </si>
  <si>
    <t>Р22.0,Р22.8-9</t>
  </si>
  <si>
    <t>врожденные аномалии (пороки развития), деформации и хромосомные нарушения</t>
  </si>
  <si>
    <t>2.1</t>
  </si>
  <si>
    <t>2.1.1</t>
  </si>
  <si>
    <t>2.2</t>
  </si>
  <si>
    <t>2.3</t>
  </si>
  <si>
    <t>2.4</t>
  </si>
  <si>
    <t>2.5</t>
  </si>
  <si>
    <t>2.6</t>
  </si>
  <si>
    <t>2.7</t>
  </si>
  <si>
    <t>2.8</t>
  </si>
  <si>
    <t>2.8.1</t>
  </si>
  <si>
    <t>211</t>
  </si>
  <si>
    <t>281</t>
  </si>
  <si>
    <t>024</t>
  </si>
  <si>
    <t>акушерская эмболия</t>
  </si>
  <si>
    <t>ФЕДЕРАЛЬНОЕ СТАТИСТИЧЕСКОЕ НАБЛЮДЕНИЕ</t>
  </si>
  <si>
    <t xml:space="preserve"> 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N 195-ФЗ, а также статьей 3 Закона Российской Федерации от 13.05.92 N 2761-1 "Об ответственности за нарушение порядка представления государственной статистической отчетности"</t>
  </si>
  <si>
    <t>ВОЗМОЖНО ПРЕДОСТАВЛЕНИЕ В ЭЛЕКТРОННОМ ВИДЕ</t>
  </si>
  <si>
    <t>СВЕДЕНИЯ О МЕДИЦИНСКОЙ ПОМОЩИ БЕРЕМЕННЫМ,
РОЖЕНИЦАМ И РОДИЛЬНИЦАМ</t>
  </si>
  <si>
    <t>Приказ Росстата:</t>
  </si>
  <si>
    <t>от _________ N _____
от _________ N _____</t>
  </si>
  <si>
    <t>об утверждении формы</t>
  </si>
  <si>
    <t>Заболевания и патологические состояния,</t>
  </si>
  <si>
    <t xml:space="preserve">  предшествовавшие или возникшие во время беременности</t>
  </si>
  <si>
    <t>(номер контактного телефона)</t>
  </si>
  <si>
    <t>(дата составления документа)</t>
  </si>
  <si>
    <t>Заболевания и причины смерти родившихся массой тела 500-999 г.</t>
  </si>
  <si>
    <t>Заболевания и причины смерти новорожденных, родившихся массой тела 1000 г. и более</t>
  </si>
  <si>
    <t>из них вне стационара</t>
  </si>
  <si>
    <t>из них смерть наступила до начала родовой деятельности</t>
  </si>
  <si>
    <t>неонатальные аспирационные синдромы</t>
  </si>
  <si>
    <t>из них бактериальный сепсис новорожденного</t>
  </si>
  <si>
    <t>из них недоношенные</t>
  </si>
  <si>
    <t>Всего новорожденных</t>
  </si>
  <si>
    <t>другие нарушения церебрального статуса новорожденного</t>
  </si>
  <si>
    <t>Должностное лицо, ответственное за предоставление статистической информации (лицо, уполномоченное предоставлять статистическую информацию от имени юридического лица)</t>
  </si>
  <si>
    <t>№ строки</t>
  </si>
  <si>
    <t>* В таблицу не включаются данные о женщинах, обратившихся за направлением на аборт.</t>
  </si>
  <si>
    <t>№ cтроки</t>
  </si>
  <si>
    <t>в том числе массой тела при рождении в граммах</t>
  </si>
  <si>
    <t>Из общего числа родившихся - недоношенные</t>
  </si>
  <si>
    <t>из них  в первые 0-24 часа</t>
  </si>
  <si>
    <t>Код по МКБ-10 пересмотра</t>
  </si>
  <si>
    <t>из них - умерло</t>
  </si>
  <si>
    <t>в том числе недоношенные</t>
  </si>
  <si>
    <t>в возрасте 0-6 дней</t>
  </si>
  <si>
    <t>из них: замедление роста и недостаточность питания</t>
  </si>
  <si>
    <t>из них в сроке:</t>
  </si>
  <si>
    <t>В отчетном году</t>
  </si>
  <si>
    <t>закончили беременность (из числа состоявших под наблюдением на начало года и поступивших под наблюдение в отчетном году)</t>
  </si>
  <si>
    <t>за  #ОтчетныйПериод.ДатаКонца,yyyy# год</t>
  </si>
  <si>
    <t>дородовое кровотечение в связи с 
 нарушением свертываемости крови</t>
  </si>
  <si>
    <t>(2120)</t>
  </si>
  <si>
    <t>из них выявлено  сероположительных</t>
  </si>
  <si>
    <t>кроме того, поступило родивших вне родильного отделения</t>
  </si>
  <si>
    <t>Из общего числа  родов:</t>
  </si>
  <si>
    <t>принято родов у  детей  до 14 лет</t>
  </si>
  <si>
    <t>у ВИЧ-инфицированных женщин</t>
  </si>
  <si>
    <t>Из общего числа родов:</t>
  </si>
  <si>
    <t>многоплодные</t>
  </si>
  <si>
    <t>из них двоен</t>
  </si>
  <si>
    <t xml:space="preserve">троен </t>
  </si>
  <si>
    <t>четыре и более ребенка</t>
  </si>
  <si>
    <t>Принято родов у женщин, не состоявших под наблюдением в женской консультации</t>
  </si>
  <si>
    <t>из них у ВИЧ-инфицированных женщин</t>
  </si>
  <si>
    <t>(2210)</t>
  </si>
  <si>
    <t>Сделано противотуберкулезных прививок</t>
  </si>
  <si>
    <t>против гепатита В</t>
  </si>
  <si>
    <t>число родившихся,  у которых проведен аудиологический скрининг</t>
  </si>
  <si>
    <t>Число родившихся от ВИЧ-инфицированных матерей</t>
  </si>
  <si>
    <t>в том числе родилось живыми</t>
  </si>
  <si>
    <t>в том числе в возрасте 0 – 168 часов включительно</t>
  </si>
  <si>
    <t xml:space="preserve">в возрасте 7 –  27  дней включительно </t>
  </si>
  <si>
    <t>Число новорожденных, от которых отказались ВИЧ-инфицированные матери</t>
  </si>
  <si>
    <t>(2248)</t>
  </si>
  <si>
    <t>001</t>
  </si>
  <si>
    <t>#Закладка Код=Таблица2110 Наименование=Таблица2110</t>
  </si>
  <si>
    <t>#Закладка Код=Таблица2120 Наименование=Таблица2120</t>
  </si>
  <si>
    <t>#Закладка Код=Таблица2210 Наименование=Таблица2210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</si>
  <si>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</si>
  <si>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</si>
  <si>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</si>
  <si>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</si>
  <si>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</si>
  <si>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</si>
  <si>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</si>
  <si>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</si>
  <si>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</si>
  <si>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</si>
  <si>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</si>
  <si>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</si>
  <si>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</si>
  <si>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</si>
  <si>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</si>
  <si>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</si>
  <si>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</si>
  <si>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#Закладка Код=Таблица2130 Наименование=Таблица2130</t>
  </si>
  <si>
    <t>020</t>
  </si>
  <si>
    <t>021</t>
  </si>
  <si>
    <t>022</t>
  </si>
  <si>
    <t>023</t>
  </si>
  <si>
    <t>025</t>
  </si>
  <si>
    <t>026</t>
  </si>
  <si>
    <t>027</t>
  </si>
  <si>
    <t>028</t>
  </si>
  <si>
    <t>029</t>
  </si>
  <si>
    <t>#Закладка Код=Таблица2211 Наименование=Таблица2211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</si>
  <si>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</si>
  <si>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</si>
  <si>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</si>
  <si>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</si>
  <si>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</si>
  <si>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</si>
  <si>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</si>
  <si>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</si>
  <si>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</si>
  <si>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#Закладка Код=Таблица2245 Наименование=Таблица2245</t>
  </si>
  <si>
    <t>#Закладка Код=Таблица2246 Наименование=Таблица2246</t>
  </si>
  <si>
    <t>#Закладка Код=Таблица2248 Наименование=Таблица2248</t>
  </si>
  <si>
    <t>#Закладка Код=Таблица2250 Наименование=Таблица2250</t>
  </si>
  <si>
    <t>#Закладка Код=Таблица2260 Наименование=Таблица2260</t>
  </si>
  <si>
    <t>O72.0,1</t>
  </si>
  <si>
    <t>019</t>
  </si>
  <si>
    <t>$Сборка$</t>
  </si>
  <si>
    <t>Сборка:</t>
  </si>
  <si>
    <t>О42</t>
  </si>
  <si>
    <t>O45.0, O67.0</t>
  </si>
  <si>
    <t>O46.0</t>
  </si>
  <si>
    <t>О75.3, O85</t>
  </si>
  <si>
    <t xml:space="preserve">O87 </t>
  </si>
  <si>
    <t>О88</t>
  </si>
  <si>
    <t>прочие болезни</t>
  </si>
  <si>
    <t>из них с заболеваниями: острые респираторные инфекции верхних дыхательных путей, грипп</t>
  </si>
  <si>
    <t>инфекции кожи и подкожной клетчатки</t>
  </si>
  <si>
    <t>отдельные состояния, возникающие в перинатальном периоде</t>
  </si>
  <si>
    <t>из них:  разрыв внутричерепных тканей и кровоизлияние вследствие родовой травмы</t>
  </si>
  <si>
    <t>респираторные нарушения у новорожденных, возникшие в  перинатальном периоде - всего</t>
  </si>
  <si>
    <t>из них: дыхательное расстройство у новорожденных (дистресс)</t>
  </si>
  <si>
    <t>инфекционные болезни специфичные для перинатального периода - всего</t>
  </si>
  <si>
    <t>гемолитическая болезнь плода и новорожденного, водянка плода, обусловленная гемолитической болезнью; ядерная желтуха</t>
  </si>
  <si>
    <t>неонатальная желтуха, обусловленная чрезмерным гемолизом, другими и неуточненными причинами</t>
  </si>
  <si>
    <t>врожденные аномалии</t>
  </si>
  <si>
    <t>Число случаев заболеваний  всего</t>
  </si>
  <si>
    <t>(2249)</t>
  </si>
  <si>
    <t>преждевременный разрыв плодных оболочек</t>
  </si>
  <si>
    <t>2.9</t>
  </si>
  <si>
    <t>Р91</t>
  </si>
  <si>
    <t>нормальные</t>
  </si>
  <si>
    <t>#Закладка Код=Таблица2247 Наименование=Таблица2247</t>
  </si>
  <si>
    <t>(2247)</t>
  </si>
  <si>
    <t xml:space="preserve">в т.ч. в перинатальных центрах </t>
  </si>
  <si>
    <t>(подпись)</t>
  </si>
  <si>
    <t>Принято родов (с 22 недель)</t>
  </si>
  <si>
    <t xml:space="preserve">из них у женщин, не состоявших под наблюдением в женской консультации </t>
  </si>
  <si>
    <t>#Закладка Код=Таблица2249 Наименование=Таблица2249</t>
  </si>
  <si>
    <t>Предоставляют :</t>
  </si>
  <si>
    <t>Сроки предоставления</t>
  </si>
  <si>
    <t>О внесении изменений
(при наличии)</t>
  </si>
  <si>
    <t>1. Контингенты беременных, проживающих в районе обслуживания учреждения*</t>
  </si>
  <si>
    <t xml:space="preserve">Из числа закончивших беременность (гр. 5 табл.2110): были осмотрены терапевтом </t>
  </si>
  <si>
    <t xml:space="preserve">из них выявлено  сероположительных </t>
  </si>
  <si>
    <t>Коды по ОКЕИ: человек - 792</t>
  </si>
  <si>
    <t>2. Родовспоможение</t>
  </si>
  <si>
    <t>Коды по ОКЕИ: единица - 642, человек - 792</t>
  </si>
  <si>
    <t>Распределение родившихся и умерших по массе тела при рождении</t>
  </si>
  <si>
    <t>3. Сведения о родившихся</t>
  </si>
  <si>
    <t>из числа родившихся взята проба  для  неонатального скрининга на наследственные заболевания</t>
  </si>
  <si>
    <t>Число новорожденных, от которых отказались матери в учреждениях родовспоможения</t>
  </si>
  <si>
    <t>из них: разрыв внутричерепных тканей и кровоизлияние вследствие родовой травмы</t>
  </si>
  <si>
    <t>из них: родовая травма - всего</t>
  </si>
  <si>
    <t>юридические лица - медицинские организации, оказывающие акушерско-гинекологическую  помощь во время беременности, родов и послеродовом периоде:</t>
  </si>
  <si>
    <t>- органу местного самоуправления  в сфере охраны здоровья;</t>
  </si>
  <si>
    <t>органы местного самоуправления в сфере охраны здоровья:</t>
  </si>
  <si>
    <t>- органу исполнительной власти субъекта Российской Федерации в сфере охраны здоровья</t>
  </si>
  <si>
    <t>органы исполнительной власти субъекта Российской Федерации в сфере охраны здоровья:</t>
  </si>
  <si>
    <t>- Минздраву России</t>
  </si>
  <si>
    <t xml:space="preserve"> кроме того, поступили из числа наблюдавшихся другими организациями</t>
  </si>
  <si>
    <t xml:space="preserve"> Родовспоможение в подразделениях, оказывающих медицинскую помощь в стационарных условиях</t>
  </si>
  <si>
    <t xml:space="preserve">из них:
   отдельные состояния, возникающие в перинатальном периоде </t>
  </si>
  <si>
    <t>Число случаев заболеваний - всего</t>
  </si>
  <si>
    <t>P05-P96</t>
  </si>
  <si>
    <t>J00-J06, J09-J11</t>
  </si>
  <si>
    <t>Всего заболеваний, из них:</t>
  </si>
  <si>
    <t>О00-О99</t>
  </si>
  <si>
    <t>существовавшая ранее гипертензия, осложняющая беременность, роды и послеродовой период</t>
  </si>
  <si>
    <t>О10.0-О10.4, О10.9</t>
  </si>
  <si>
    <t>преэклампсия средней тяжести</t>
  </si>
  <si>
    <t>О14.0</t>
  </si>
  <si>
    <t>О14.1</t>
  </si>
  <si>
    <t>эклампсия во время беременности</t>
  </si>
  <si>
    <t>О15.0</t>
  </si>
  <si>
    <t>О47.0</t>
  </si>
  <si>
    <t>эклампсия в родах и в послеродовом периоде</t>
  </si>
  <si>
    <t>О15.1, О15.2</t>
  </si>
  <si>
    <t>предлежание плаценты с кровотечением</t>
  </si>
  <si>
    <t>О69</t>
  </si>
  <si>
    <t>О99.2</t>
  </si>
  <si>
    <t>О44.0</t>
  </si>
  <si>
    <t>О44.1</t>
  </si>
  <si>
    <t>О86.2,3</t>
  </si>
  <si>
    <t>О99.0</t>
  </si>
  <si>
    <t>О99.4</t>
  </si>
  <si>
    <t>1_1</t>
  </si>
  <si>
    <t>1_2</t>
  </si>
  <si>
    <t>1_3</t>
  </si>
  <si>
    <t>1_4</t>
  </si>
  <si>
    <t>1_5</t>
  </si>
  <si>
    <t>5_1</t>
  </si>
  <si>
    <t>5_2</t>
  </si>
  <si>
    <t>13_1</t>
  </si>
  <si>
    <t>8_1</t>
  </si>
  <si>
    <t>20_1</t>
  </si>
  <si>
    <t>25_1</t>
  </si>
  <si>
    <t>25_2</t>
  </si>
  <si>
    <t>#Закладка Код=Таблица2150 Наименование=Таблица2150</t>
  </si>
  <si>
    <t xml:space="preserve">(2150) </t>
  </si>
  <si>
    <t xml:space="preserve">Число женщин, у которых зарегистрированы заболевания  и  патологические состояния, предшествовавшие или возникшие во время беременности </t>
  </si>
  <si>
    <t>#Закладка Код=Таблица2215 Наименование=Таблица2215</t>
  </si>
  <si>
    <t xml:space="preserve">(2215) </t>
  </si>
  <si>
    <t xml:space="preserve">Число женщин, у которых зарегистрированы заболевания и патологические состояния, осложнившие роды и послеродовый период </t>
  </si>
  <si>
    <t>прочие</t>
  </si>
  <si>
    <t>до 500 г</t>
  </si>
  <si>
    <t>3_1</t>
  </si>
  <si>
    <t>Заболевания, осложнившие роды (осложнения родов и послеродового периода)</t>
  </si>
  <si>
    <t>2.10</t>
  </si>
  <si>
    <t>2.11</t>
  </si>
  <si>
    <t>2.12</t>
  </si>
  <si>
    <t>2.13</t>
  </si>
  <si>
    <t>замедление роста и недостаточность питания</t>
  </si>
  <si>
    <t>2_10</t>
  </si>
  <si>
    <t>2_11</t>
  </si>
  <si>
    <t>2_12</t>
  </si>
  <si>
    <t>2_13</t>
  </si>
  <si>
    <t>родились мертвыми</t>
  </si>
  <si>
    <t>кроме того  переводы  в пределах одного учреждения всего</t>
  </si>
  <si>
    <t>из них переводы детей с массой 500-999г</t>
  </si>
  <si>
    <t>переводы детей с массой 1000г и более</t>
  </si>
  <si>
    <t>#Закладка Код=Таблица2250_1 Наименование=Таблица2250_1</t>
  </si>
  <si>
    <t>(2250_1)</t>
  </si>
  <si>
    <t>Заболевания и причины смерти родившихся массой тела  до 500 г.</t>
  </si>
  <si>
    <t>из них сельских жителей</t>
  </si>
  <si>
    <t>у подростков 15-17 лет</t>
  </si>
  <si>
    <t>3_2</t>
  </si>
  <si>
    <t>3_3</t>
  </si>
  <si>
    <t>из графы 2 таб. 2210:</t>
  </si>
  <si>
    <t>(2210_1)</t>
  </si>
  <si>
    <t>число родившихся детей</t>
  </si>
  <si>
    <t>№ п/п</t>
  </si>
  <si>
    <t>место родов вне родильного отделения:</t>
  </si>
  <si>
    <t>число женщин</t>
  </si>
  <si>
    <t>род. Живыми</t>
  </si>
  <si>
    <t>род. Мертвыми</t>
  </si>
  <si>
    <t>родившие на дому</t>
  </si>
  <si>
    <t>родившие в транспорте</t>
  </si>
  <si>
    <t>родившие в общественных местах (вокзалы, магазины, поликлиники)</t>
  </si>
  <si>
    <t>родившие в непрофильных отделениях стационара</t>
  </si>
  <si>
    <t>#Закладка Код=Таблица2210_1 Наименование=Таблица2210_1</t>
  </si>
  <si>
    <t>всего:</t>
  </si>
  <si>
    <t>013_1</t>
  </si>
  <si>
    <t>#Закладка Код=Таблица2200 Наименование=Таблица2200</t>
  </si>
  <si>
    <t>из них принято врачами и средним медицинским персоналом</t>
  </si>
  <si>
    <t>Роды без последующей госпитализации родильниц (из стр. 1), ед</t>
  </si>
  <si>
    <t>из них — живыми</t>
  </si>
  <si>
    <t>из них умерло в первые 0 – 168 часов жизни</t>
  </si>
  <si>
    <t>Родилось детей без последующей госпитализации родильниц, чел:
                              Живыми</t>
  </si>
  <si>
    <t xml:space="preserve">                       мертвыми </t>
  </si>
  <si>
    <t xml:space="preserve"> вакцинировано против туберкулеза</t>
  </si>
  <si>
    <t>число</t>
  </si>
  <si>
    <t>005.1</t>
  </si>
  <si>
    <t>#Закладка Код=Таблица2201 Наименование=Таблица2201</t>
  </si>
  <si>
    <t>Коды по ОКЕИ: единица – 642; человек - 792</t>
  </si>
  <si>
    <t>(2201) 2.2. Контрацепция</t>
  </si>
  <si>
    <t>Состоит  под наблюдением на конец года женщин, 
 Имеющих внутриматочные спирали, чел</t>
  </si>
  <si>
    <t>использующих гормональную контрацепцию</t>
  </si>
  <si>
    <t>Введено внутриматочных спиралей (в подразделениях, оказывающих медицинскую помощь в амбулаторных и стационарных условиях), ед</t>
  </si>
  <si>
    <t>$НаименованиеМО$</t>
  </si>
  <si>
    <t>$ПочтовыйАдрес$</t>
  </si>
  <si>
    <t>$Код2$</t>
  </si>
  <si>
    <t>$Код4$</t>
  </si>
  <si>
    <t>$Код3$</t>
  </si>
  <si>
    <t>болезни органов дыхания, в т.ч. пневмония</t>
  </si>
  <si>
    <t>016_1</t>
  </si>
  <si>
    <t>016_2</t>
  </si>
  <si>
    <t>016_3</t>
  </si>
  <si>
    <t>Киста яичника</t>
  </si>
  <si>
    <t>016_5</t>
  </si>
  <si>
    <t>Врожденные и приобретенные аномалии матки,требующее предоставления медицинской помощи матери</t>
  </si>
  <si>
    <t>016_6</t>
  </si>
  <si>
    <t>хронический вирусный гепатит</t>
  </si>
  <si>
    <t>016_8</t>
  </si>
  <si>
    <t>016_9</t>
  </si>
  <si>
    <t>Дефицит массы тела</t>
  </si>
  <si>
    <t>016_10</t>
  </si>
  <si>
    <t>Многоводие</t>
  </si>
  <si>
    <t>016_12</t>
  </si>
  <si>
    <t>чрезмерная рвота беременных</t>
  </si>
  <si>
    <t>016_13</t>
  </si>
  <si>
    <t>подвывих лонного сочленения во время беременности</t>
  </si>
  <si>
    <t>016_14</t>
  </si>
  <si>
    <t>ИЦН</t>
  </si>
  <si>
    <t>016_15</t>
  </si>
  <si>
    <t>отеки</t>
  </si>
  <si>
    <t>016_16</t>
  </si>
  <si>
    <t>грыжи</t>
  </si>
  <si>
    <t>016_17</t>
  </si>
  <si>
    <t>низкая плацентация</t>
  </si>
  <si>
    <t>016_18</t>
  </si>
  <si>
    <t>амниотический тяж</t>
  </si>
  <si>
    <t>016_19</t>
  </si>
  <si>
    <t>COVID-19</t>
  </si>
  <si>
    <t>016_20</t>
  </si>
  <si>
    <t>из них — мертвыми</t>
  </si>
  <si>
    <t>005_2</t>
  </si>
  <si>
    <t>005.2</t>
  </si>
  <si>
    <t>родившие на ФАП, ФП, ФЗП</t>
  </si>
  <si>
    <t>Внутриутробная гибель плода,требующее предоставления медицинской помощи матери</t>
  </si>
  <si>
    <t>029_3</t>
  </si>
  <si>
    <t>Избыточный рост плода,требующее предоставления медицинской помощи матери</t>
  </si>
  <si>
    <t>029_4</t>
  </si>
  <si>
    <t>029_5</t>
  </si>
  <si>
    <t>Олигогидрамнион</t>
  </si>
  <si>
    <t>029_6</t>
  </si>
  <si>
    <t>Переношенная беременность</t>
  </si>
  <si>
    <t>029_7</t>
  </si>
  <si>
    <t>Резус-иммунизация,требующее предоставления медицинской помощи матери</t>
  </si>
  <si>
    <t>029_8</t>
  </si>
  <si>
    <t>Аномалия плаценты, задержка плаценты без кровотечения/ушивание разр.ш/м</t>
  </si>
  <si>
    <t>029_9</t>
  </si>
  <si>
    <t>Послеродовая гемотометра</t>
  </si>
  <si>
    <t>029_10</t>
  </si>
  <si>
    <t>029_11</t>
  </si>
  <si>
    <t>029_12</t>
  </si>
  <si>
    <t>заболевания  нервной системы, включая  эпилепсию</t>
  </si>
  <si>
    <t>029_13</t>
  </si>
  <si>
    <t>заболевания органов дыхания, включая пневмонию</t>
  </si>
  <si>
    <t>029_15</t>
  </si>
  <si>
    <t>Вызванные беременностью отеки и протеинурия без гипертензии (O12)</t>
  </si>
  <si>
    <t>029_17</t>
  </si>
  <si>
    <t>ФПН</t>
  </si>
  <si>
    <t>029_18</t>
  </si>
  <si>
    <t>029_19</t>
  </si>
  <si>
    <t>029_20</t>
  </si>
  <si>
    <t>% взятых на учет до 12 недель</t>
  </si>
  <si>
    <t>3_0</t>
  </si>
  <si>
    <t>% невынашиваемости</t>
  </si>
  <si>
    <t>% преждевременных родов</t>
  </si>
  <si>
    <t>6_0</t>
  </si>
  <si>
    <t>8_0</t>
  </si>
  <si>
    <t>показатель</t>
  </si>
  <si>
    <t>справочно  - число закончивших беременность</t>
  </si>
  <si>
    <t>пок на 1000 женщин зак. беременность</t>
  </si>
  <si>
    <t>Число</t>
  </si>
  <si>
    <t>показатель = на 1000 ж.ф.в.</t>
  </si>
  <si>
    <t>из прикрепленного населения - численность женщин фертильного возраста (15-48 лет)</t>
  </si>
  <si>
    <t>% нормальных родов</t>
  </si>
  <si>
    <t>5_0</t>
  </si>
  <si>
    <t xml:space="preserve">% преждевременных родов  в перинатальных центрах </t>
  </si>
  <si>
    <t>15_0</t>
  </si>
  <si>
    <t>Число заболеваний на 1000 родов</t>
  </si>
  <si>
    <t>справочно - число родов</t>
  </si>
  <si>
    <t>справочно - число родившихся живыми</t>
  </si>
  <si>
    <t>1_0</t>
  </si>
  <si>
    <t>справочно - число родов у ВИЧ-инфицированных женщин</t>
  </si>
  <si>
    <t>заболевамость новорожденных, на 1000 род. Живыми</t>
  </si>
  <si>
    <t>4_0</t>
  </si>
  <si>
    <t>заболевамость  недоношенных новорожденных, на 1000 род. Живыми</t>
  </si>
  <si>
    <t>умерли в отделении патологии новорожденных в 0-6 дней жизни</t>
  </si>
  <si>
    <t>смертность новорожденных на 1000 род. Живыми</t>
  </si>
  <si>
    <t>мертворождаемость на 1000 род. Живыми и мертвыми</t>
  </si>
  <si>
    <t>перинатальная смертность на 1000 род. Живыми и мертвыми</t>
  </si>
  <si>
    <t>9_0</t>
  </si>
  <si>
    <t>9_1</t>
  </si>
  <si>
    <t>Х</t>
  </si>
  <si>
    <t>справочно: штаты акушеров-гинекологов в АПУ</t>
  </si>
  <si>
    <t>справочно: штаты акушерок в АПУ</t>
  </si>
  <si>
    <t>из.ф. 30_1 Таб. 1100</t>
  </si>
  <si>
    <t>штатных должностей</t>
  </si>
  <si>
    <t>занятых должностей</t>
  </si>
  <si>
    <t>физ. лиц</t>
  </si>
  <si>
    <t>болезни органов зрения (миопия средней тяжести и тяжелая, глаукома)</t>
  </si>
  <si>
    <t>болезни нервной системы, в т.ч. эпилепсия</t>
  </si>
  <si>
    <t>герпес беременных</t>
  </si>
  <si>
    <t>справочно:</t>
  </si>
  <si>
    <t>показатель : число кесаревых сечений на 1000 родов</t>
  </si>
  <si>
    <t>число кесаревых сечений</t>
  </si>
  <si>
    <t>9_2</t>
  </si>
  <si>
    <t>из них со сроком беременности    до 11 недель 6  дней (включительно)</t>
  </si>
  <si>
    <t>из гр. 2 со сроком беременности 12 недель 0 дней – 21 неделя 6 дней</t>
  </si>
  <si>
    <t>до 21 недели 6 дней (включительно</t>
  </si>
  <si>
    <t>7_0</t>
  </si>
  <si>
    <t>22 недели 0 дней – 27 недель 6 дней</t>
  </si>
  <si>
    <t xml:space="preserve">28 недель 0 дней –
36 недель 6 дней
</t>
  </si>
  <si>
    <t>проведен глюкозотолерантный тест при беременности (из гр. 6 табл. 2110)</t>
  </si>
  <si>
    <t>010_1</t>
  </si>
  <si>
    <t>число беременных с отрицательным резус-фактором (из гр. 6 табл. 2110)</t>
  </si>
  <si>
    <t>010_2</t>
  </si>
  <si>
    <t>число беременных, которым проведена резус-иммунизация (из стр. 8)</t>
  </si>
  <si>
    <t>010_3</t>
  </si>
  <si>
    <t>число беременных, у которых развился резус-конфликт (из стр. 8)</t>
  </si>
  <si>
    <t>010_4</t>
  </si>
  <si>
    <t>1.1</t>
  </si>
  <si>
    <t>5.1</t>
  </si>
  <si>
    <t>6.1</t>
  </si>
  <si>
    <t>8.1</t>
  </si>
  <si>
    <t>8.2</t>
  </si>
  <si>
    <t>Число женщин, поступивших под наблюдение женской консультации при сроке беременности до 13 недель 6 дней включительно (из гр. 6 табл. 2110)</t>
  </si>
  <si>
    <t>из них(из стр. 9) : прошедших оценку антенатального развития плода при сроке беременности 11 недель 0 дней – 13 недель 6 дней  - ультразвуковое исследование и определение материнских сывороточных маркеров (связанного с беременностью плазменного протеина и свободной субединицы  хорионического гонадотропина)</t>
  </si>
  <si>
    <t>из стр. 9.1  выявлено: хромосомных аномалий и(или) пороков развития плода</t>
  </si>
  <si>
    <t>из них (из стр. 9.1.1)  : прервано беременностей</t>
  </si>
  <si>
    <t>из стр. 9.1 Риск задержки роста плода</t>
  </si>
  <si>
    <t>из стр. 9.1 Риск преждевременных родов</t>
  </si>
  <si>
    <t>из стр. 9.1 Риск преэклампсии</t>
  </si>
  <si>
    <t>Число женщин, прошедших оценку антенатального развития плода при сроке беременности от 19 недель 0 дней – 21 неделя 6 дней – ультразвуковое исследование (из гр. 6 табл. 2110)</t>
  </si>
  <si>
    <t>из них (из стр. 10) выявлено хромосомных аномалий и (или) пороков развития плода</t>
  </si>
  <si>
    <t>из них (из стр. 10.1) прервано беременностей</t>
  </si>
  <si>
    <t>Число женщин, поступивших под наблюдение женской консультации при сроке беременности 14 недель 0 дней – 21 неделя 6 дней (из гр. 6 табл. 2110)</t>
  </si>
  <si>
    <t>9</t>
  </si>
  <si>
    <t>9.1</t>
  </si>
  <si>
    <t>9.1.1</t>
  </si>
  <si>
    <t>9.1.1.1</t>
  </si>
  <si>
    <t>9.1.2</t>
  </si>
  <si>
    <t>9.1.3</t>
  </si>
  <si>
    <t>9.1.4</t>
  </si>
  <si>
    <t>10</t>
  </si>
  <si>
    <t>10.1</t>
  </si>
  <si>
    <t>10.1.1</t>
  </si>
  <si>
    <t>11</t>
  </si>
  <si>
    <t>12</t>
  </si>
  <si>
    <t>из них: кордоцентез под контролем ультразвукового исследования (из стр. 12)</t>
  </si>
  <si>
    <t>022_1</t>
  </si>
  <si>
    <t>12.1</t>
  </si>
  <si>
    <t>амниоцентез (из стр. 12)</t>
  </si>
  <si>
    <t>022_2</t>
  </si>
  <si>
    <t>12.2</t>
  </si>
  <si>
    <t>биопсия хориона, плаценты (из стр. 12)</t>
  </si>
  <si>
    <t>022_3</t>
  </si>
  <si>
    <t>12.3</t>
  </si>
  <si>
    <t>от _____.24 № _______</t>
  </si>
  <si>
    <t xml:space="preserve">из них до 12 недель 0 дней беременности </t>
  </si>
  <si>
    <t>были обследованы на сифилис в 1-ой половине беременности (из гр. 6 табл. 2110)</t>
  </si>
  <si>
    <t>во 2-ой половине беременности (из гр. 6 табл. 2110)</t>
  </si>
  <si>
    <t>на ВИЧ (из гр. 6 табл. 2110)</t>
  </si>
  <si>
    <t>гепатит В (из гр. 6 табл. 2110)</t>
  </si>
  <si>
    <t>гепатит C (из гр. 6 табл. 2110)</t>
  </si>
  <si>
    <t>Из числа, поступивших под наблюдение до 21 недели 6 дней (строка 9+строка 11) проведена оценка антенатального развития плода с применением инвазивного обследования всего</t>
  </si>
  <si>
    <t>признаки внутриутробной гипоксии плода, требующие предоставления медицинской помощи матери</t>
  </si>
  <si>
    <t>1_9</t>
  </si>
  <si>
    <t>недостаточный рост плода, требующий предоставления        медицинской помощи матери</t>
  </si>
  <si>
    <t>1_10</t>
  </si>
  <si>
    <t>сахарный диабет, развившийся во время беременности</t>
  </si>
  <si>
    <t>012_1</t>
  </si>
  <si>
    <t>030</t>
  </si>
  <si>
    <t>031</t>
  </si>
  <si>
    <t>032</t>
  </si>
  <si>
    <t>033</t>
  </si>
  <si>
    <t>034</t>
  </si>
  <si>
    <t>035</t>
  </si>
  <si>
    <t>резус-иммунизация и другие формы изоиммунизации, требующие предоставления медицинской помощи матери</t>
  </si>
  <si>
    <t>инфекции мочеполовых путей при  беременности</t>
  </si>
  <si>
    <t>преэклампсия тяжелая, HELLP синдром</t>
  </si>
  <si>
    <t>угроза прерывания беременности (угрожающий аборт)</t>
  </si>
  <si>
    <t>угроза преждевременных родов (ложные схватки до 37 полных недель беременности)</t>
  </si>
  <si>
    <t>анемия, осложняющая беременность</t>
  </si>
  <si>
    <t>болезни эндокринной системы,  расстройства питания и нарушения обмена веществ, осложняющие беременность, деторождение и послеродовой период</t>
  </si>
  <si>
    <t>существовавший ранее сахарный диабет</t>
  </si>
  <si>
    <t xml:space="preserve">болезни системы кровообращения, осложняющие беременность, деторождение 
и послеродовой период
</t>
  </si>
  <si>
    <t>О36.0 - О36.1</t>
  </si>
  <si>
    <t>О36.3</t>
  </si>
  <si>
    <t>О36.5</t>
  </si>
  <si>
    <t>О14.1, О14.2</t>
  </si>
  <si>
    <t>вне родильного отделения</t>
  </si>
  <si>
    <t>на дому</t>
  </si>
  <si>
    <t xml:space="preserve">на
непрофильных
койках
</t>
  </si>
  <si>
    <t>в других местах</t>
  </si>
  <si>
    <t xml:space="preserve">в машине скорой
медицинской помощи
</t>
  </si>
  <si>
    <t>Роды вне родильного отделения, всего, ед</t>
  </si>
  <si>
    <t>Закончили беременность на дому  в сроки 22 – 27 6 дней недель (из стр. 1), чел</t>
  </si>
  <si>
    <t>Число детей, родившихся вне родильного отделения, всего, чел</t>
  </si>
  <si>
    <t>куда госпитализирован</t>
  </si>
  <si>
    <t>005.1.1</t>
  </si>
  <si>
    <t>5_1_1</t>
  </si>
  <si>
    <t>(2200) 2.1. Родовспоможение вне родильного отделения</t>
  </si>
  <si>
    <t>Из гр. 1 - принято родов в сроки от 22 до 27 недель 6 дней</t>
  </si>
  <si>
    <t>Число преждевременных родов 22-36 недель 6 дней</t>
  </si>
  <si>
    <t>откуда поступил</t>
  </si>
  <si>
    <t>признаки внутриутробной гипоксии плода, требующие предоставления медицинской помощи   матери</t>
  </si>
  <si>
    <t>1_6</t>
  </si>
  <si>
    <t>недостаточный рост плода, требующий предоставления медицинской помощи матери</t>
  </si>
  <si>
    <t>1_7</t>
  </si>
  <si>
    <t>приращение плаценты</t>
  </si>
  <si>
    <t>преждевременная отслойка плаценты другая и/или  неуточненная</t>
  </si>
  <si>
    <t>8_2</t>
  </si>
  <si>
    <t>сахарный диабет, развившийся во время  беременности</t>
  </si>
  <si>
    <t>роды и родоразрешение, осложнившиеся патологическим   состоянием пуповины</t>
  </si>
  <si>
    <t xml:space="preserve">сепсис во время и/или после родов </t>
  </si>
  <si>
    <t>предлежание плаценты уточненное как без кровотечения</t>
  </si>
  <si>
    <t>преждевременная отслойка плаценты, и/или кровотечение во время родов в связи с нарушением свертываемости крови</t>
  </si>
  <si>
    <t>из них:   слабость родовой деятельности (первичная, вторичная, другие виды)</t>
  </si>
  <si>
    <t xml:space="preserve">  дискоординация родовой   деятельности (гипертонические,  некоординированные и затянувшиеся сокращения матки)</t>
  </si>
  <si>
    <t xml:space="preserve">затрудненные роды (вследствие  неправильного положения или предлежания плода, аномалии таза у матери, другие виды)
</t>
  </si>
  <si>
    <t>разрыв промежности III-IY степени в процессе родоразрешения</t>
  </si>
  <si>
    <t>разрыв матки до начала или во время родов - всего</t>
  </si>
  <si>
    <t>кровотечение в последовом и/или раннем  послеродовом периоде</t>
  </si>
  <si>
    <t>инфекции мочеполовых путей после родов</t>
  </si>
  <si>
    <t>венозные осложнения во время родов, родоразрешения и в послеродовом периоде</t>
  </si>
  <si>
    <t>анемии,  осложняющая беременность, деторождение и послеродовой         период</t>
  </si>
  <si>
    <t>заболевания эндокринной системы, расстройства питания и  нарушения обмена веществ,  осложняющие беременность, деторождение и послеродовой период</t>
  </si>
  <si>
    <t>существовавший  ранее  сахарный диабет</t>
  </si>
  <si>
    <t>болезни системы кровообращения, осложняющие беременность, деторождение и послеродовой      период</t>
  </si>
  <si>
    <t>5_3</t>
  </si>
  <si>
    <t>4_1</t>
  </si>
  <si>
    <t>036</t>
  </si>
  <si>
    <t>037</t>
  </si>
  <si>
    <t>038</t>
  </si>
  <si>
    <t>039</t>
  </si>
  <si>
    <t>040</t>
  </si>
  <si>
    <t>050</t>
  </si>
  <si>
    <t>051</t>
  </si>
  <si>
    <t>052</t>
  </si>
  <si>
    <t>О43.2</t>
  </si>
  <si>
    <t>O45.8, 9</t>
  </si>
  <si>
    <t>O99.2</t>
  </si>
  <si>
    <t>O24.0– О24.3</t>
  </si>
  <si>
    <t>О24.4, О24.9</t>
  </si>
  <si>
    <t>Всего (22 недели 0  дней–36 недель 6  дней беременности)</t>
  </si>
  <si>
    <t>из них: в срок до 28 недель 0 дней беременности включительно (из гр.3)</t>
  </si>
  <si>
    <t>из них для расширенного неонатального скрининга</t>
  </si>
  <si>
    <t>Переведено родившихся в другие подразделения, оказывающие медицинскую помощь в стационарных условиях (отделения для выхаживания недоношенных и патологии новорожденных), чел</t>
  </si>
  <si>
    <t>из них с заболеваниями:
острые респираторные инфекции верхних дыхательных путей, грипп</t>
  </si>
  <si>
    <t>001_1</t>
  </si>
  <si>
    <t>001_2</t>
  </si>
  <si>
    <t>23_1</t>
  </si>
  <si>
    <t xml:space="preserve">респираторные нарушения, возникшие в 
перинатальном периоде – всего
</t>
  </si>
  <si>
    <t>внутричерепное нетравматическое кровоизлияние у плода и новорожденного</t>
  </si>
  <si>
    <t>J00–J06,</t>
  </si>
  <si>
    <t>J09–J11</t>
  </si>
  <si>
    <t>001_3</t>
  </si>
  <si>
    <t>001_3_1</t>
  </si>
  <si>
    <t>001_3_2</t>
  </si>
  <si>
    <t>001_3_2_1</t>
  </si>
  <si>
    <t>001_3_3</t>
  </si>
  <si>
    <t>001_3_4</t>
  </si>
  <si>
    <t>P22–P28</t>
  </si>
  <si>
    <t>001_3_4_1</t>
  </si>
  <si>
    <t>001_3_4_2</t>
  </si>
  <si>
    <t>001_3_4_3</t>
  </si>
  <si>
    <t>001_3_4_4</t>
  </si>
  <si>
    <t>001_3_5</t>
  </si>
  <si>
    <t>001_3_5_1</t>
  </si>
  <si>
    <t>001_3_6</t>
  </si>
  <si>
    <t>001_3_7</t>
  </si>
  <si>
    <t>001_3_8</t>
  </si>
  <si>
    <t>001_3_9</t>
  </si>
  <si>
    <t>001_3_10</t>
  </si>
  <si>
    <t>001_4</t>
  </si>
  <si>
    <t>001_5</t>
  </si>
  <si>
    <t>001_3_4_5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</si>
</sst>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;@"/>
    <numFmt numFmtId="165" formatCode="0;[Red]0"/>
    <numFmt numFmtId="166" formatCode="0_ ;\-0\ "/>
    <numFmt numFmtId="167" formatCode="0.0"/>
  </numFmts>
  <fonts count="3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  <charset val="204"/>
    </font>
    <font>
      <sz val="10"/>
      <name val="Tahoma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8"/>
      <name val="Calibri"/>
      <family val="2"/>
      <charset val="204"/>
    </font>
    <font>
      <sz val="8"/>
      <color rgb="FFFF0000"/>
      <name val="Tahoma"/>
      <family val="2"/>
      <charset val="204"/>
    </font>
    <font>
      <sz val="8"/>
      <name val="Tahoma"/>
      <family val="2"/>
      <charset val="204"/>
    </font>
    <font>
      <sz val="8"/>
      <name val="Tahoma"/>
      <family val="2"/>
      <charset val="204"/>
    </font>
    <font>
      <sz val="8"/>
      <color indexed="8"/>
      <name val="Tahoma"/>
      <family val="2"/>
      <charset val="204"/>
    </font>
    <font>
      <sz val="11"/>
      <name val="Calibri"/>
      <family val="2"/>
      <charset val="204"/>
    </font>
    <font>
      <sz val="8"/>
      <color theme="1"/>
      <name val="Tahoma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225">
    <xf numFmtId="0" fontId="0" fillId="0" borderId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5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0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25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 applyNumberFormat="0" applyBorder="0" applyAlignment="0" applyProtection="0"/>
    <xf numFmtId="0" fontId="1" fillId="3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25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0" borderId="0" applyNumberFormat="0" applyBorder="0" applyAlignment="0" applyProtection="0"/>
    <xf numFmtId="0" fontId="1" fillId="4" borderId="0" applyNumberFormat="0" applyBorder="0" applyAlignment="0" applyProtection="0"/>
    <xf numFmtId="0" fontId="4" fillId="0" borderId="0" applyNumberFormat="0" applyBorder="0" applyAlignment="0" applyProtection="0"/>
    <xf numFmtId="0" fontId="1" fillId="4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25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Border="0" applyAlignment="0" applyProtection="0"/>
    <xf numFmtId="0" fontId="1" fillId="5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25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0" borderId="0" applyNumberFormat="0" applyBorder="0" applyAlignment="0" applyProtection="0"/>
    <xf numFmtId="0" fontId="1" fillId="6" borderId="0" applyNumberFormat="0" applyBorder="0" applyAlignment="0" applyProtection="0"/>
    <xf numFmtId="0" fontId="4" fillId="0" borderId="0" applyNumberFormat="0" applyBorder="0" applyAlignment="0" applyProtection="0"/>
    <xf numFmtId="0" fontId="1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0" borderId="0" applyNumberFormat="0" applyBorder="0" applyAlignment="0" applyProtection="0"/>
    <xf numFmtId="0" fontId="1" fillId="7" borderId="0" applyNumberFormat="0" applyBorder="0" applyAlignment="0" applyProtection="0"/>
    <xf numFmtId="0" fontId="4" fillId="0" borderId="0" applyNumberFormat="0" applyBorder="0" applyAlignment="0" applyProtection="0"/>
    <xf numFmtId="0" fontId="1" fillId="7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0" borderId="0" applyNumberFormat="0" applyBorder="0" applyAlignment="0" applyProtection="0"/>
    <xf numFmtId="0" fontId="1" fillId="8" borderId="0" applyNumberFormat="0" applyBorder="0" applyAlignment="0" applyProtection="0"/>
    <xf numFmtId="0" fontId="4" fillId="0" borderId="0" applyNumberFormat="0" applyBorder="0" applyAlignment="0" applyProtection="0"/>
    <xf numFmtId="0" fontId="1" fillId="8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0" borderId="0" applyNumberFormat="0" applyBorder="0" applyAlignment="0" applyProtection="0"/>
    <xf numFmtId="0" fontId="1" fillId="9" borderId="0" applyNumberFormat="0" applyBorder="0" applyAlignment="0" applyProtection="0"/>
    <xf numFmtId="0" fontId="4" fillId="0" borderId="0" applyNumberFormat="0" applyBorder="0" applyAlignment="0" applyProtection="0"/>
    <xf numFmtId="0" fontId="1" fillId="9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0" borderId="0" applyNumberFormat="0" applyBorder="0" applyAlignment="0" applyProtection="0"/>
    <xf numFmtId="0" fontId="1" fillId="10" borderId="0" applyNumberFormat="0" applyBorder="0" applyAlignment="0" applyProtection="0"/>
    <xf numFmtId="0" fontId="4" fillId="0" borderId="0" applyNumberFormat="0" applyBorder="0" applyAlignment="0" applyProtection="0"/>
    <xf numFmtId="0" fontId="1" fillId="10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Border="0" applyAlignment="0" applyProtection="0"/>
    <xf numFmtId="0" fontId="1" fillId="5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0" borderId="0" applyNumberFormat="0" applyBorder="0" applyAlignment="0" applyProtection="0"/>
    <xf numFmtId="0" fontId="1" fillId="8" borderId="0" applyNumberFormat="0" applyBorder="0" applyAlignment="0" applyProtection="0"/>
    <xf numFmtId="0" fontId="4" fillId="0" borderId="0" applyNumberFormat="0" applyBorder="0" applyAlignment="0" applyProtection="0"/>
    <xf numFmtId="0" fontId="1" fillId="8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0" borderId="0" applyNumberFormat="0" applyBorder="0" applyAlignment="0" applyProtection="0"/>
    <xf numFmtId="0" fontId="1" fillId="11" borderId="0" applyNumberFormat="0" applyBorder="0" applyAlignment="0" applyProtection="0"/>
    <xf numFmtId="0" fontId="4" fillId="0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6" fillId="12" borderId="0" applyNumberFormat="0" applyBorder="0" applyAlignment="0" applyProtection="0"/>
    <xf numFmtId="0" fontId="4" fillId="0" borderId="0" applyNumberFormat="0" applyBorder="0" applyAlignment="0" applyProtection="0"/>
    <xf numFmtId="0" fontId="6" fillId="12" borderId="0" applyNumberFormat="0" applyBorder="0" applyAlignment="0" applyProtection="0"/>
    <xf numFmtId="0" fontId="4" fillId="0" borderId="0" applyNumberFormat="0" applyBorder="0" applyAlignment="0" applyProtection="0"/>
    <xf numFmtId="0" fontId="6" fillId="12" borderId="0" applyNumberFormat="0" applyBorder="0" applyAlignment="0" applyProtection="0"/>
    <xf numFmtId="0" fontId="4" fillId="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4" fillId="0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6" fillId="9" borderId="0" applyNumberFormat="0" applyBorder="0" applyAlignment="0" applyProtection="0"/>
    <xf numFmtId="0" fontId="4" fillId="0" borderId="0" applyNumberFormat="0" applyBorder="0" applyAlignment="0" applyProtection="0"/>
    <xf numFmtId="0" fontId="6" fillId="9" borderId="0" applyNumberFormat="0" applyBorder="0" applyAlignment="0" applyProtection="0"/>
    <xf numFmtId="0" fontId="4" fillId="0" borderId="0" applyNumberFormat="0" applyBorder="0" applyAlignment="0" applyProtection="0"/>
    <xf numFmtId="0" fontId="6" fillId="9" borderId="0" applyNumberFormat="0" applyBorder="0" applyAlignment="0" applyProtection="0"/>
    <xf numFmtId="0" fontId="4" fillId="0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4" fillId="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6" fillId="10" borderId="0" applyNumberFormat="0" applyBorder="0" applyAlignment="0" applyProtection="0"/>
    <xf numFmtId="0" fontId="4" fillId="0" borderId="0" applyNumberFormat="0" applyBorder="0" applyAlignment="0" applyProtection="0"/>
    <xf numFmtId="0" fontId="6" fillId="10" borderId="0" applyNumberFormat="0" applyBorder="0" applyAlignment="0" applyProtection="0"/>
    <xf numFmtId="0" fontId="4" fillId="0" borderId="0" applyNumberFormat="0" applyBorder="0" applyAlignment="0" applyProtection="0"/>
    <xf numFmtId="0" fontId="6" fillId="10" borderId="0" applyNumberFormat="0" applyBorder="0" applyAlignment="0" applyProtection="0"/>
    <xf numFmtId="0" fontId="4" fillId="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6" fillId="13" borderId="0" applyNumberFormat="0" applyBorder="0" applyAlignment="0" applyProtection="0"/>
    <xf numFmtId="0" fontId="4" fillId="0" borderId="0" applyNumberFormat="0" applyBorder="0" applyAlignment="0" applyProtection="0"/>
    <xf numFmtId="0" fontId="6" fillId="13" borderId="0" applyNumberFormat="0" applyBorder="0" applyAlignment="0" applyProtection="0"/>
    <xf numFmtId="0" fontId="4" fillId="0" borderId="0" applyNumberFormat="0" applyBorder="0" applyAlignment="0" applyProtection="0"/>
    <xf numFmtId="0" fontId="6" fillId="13" borderId="0" applyNumberFormat="0" applyBorder="0" applyAlignment="0" applyProtection="0"/>
    <xf numFmtId="0" fontId="4" fillId="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6" fillId="14" borderId="0" applyNumberFormat="0" applyBorder="0" applyAlignment="0" applyProtection="0"/>
    <xf numFmtId="0" fontId="4" fillId="0" borderId="0" applyNumberFormat="0" applyBorder="0" applyAlignment="0" applyProtection="0"/>
    <xf numFmtId="0" fontId="6" fillId="14" borderId="0" applyNumberFormat="0" applyBorder="0" applyAlignment="0" applyProtection="0"/>
    <xf numFmtId="0" fontId="4" fillId="0" borderId="0" applyNumberFormat="0" applyBorder="0" applyAlignment="0" applyProtection="0"/>
    <xf numFmtId="0" fontId="6" fillId="14" borderId="0" applyNumberFormat="0" applyBorder="0" applyAlignment="0" applyProtection="0"/>
    <xf numFmtId="0" fontId="4" fillId="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6" fillId="15" borderId="0" applyNumberFormat="0" applyBorder="0" applyAlignment="0" applyProtection="0"/>
    <xf numFmtId="0" fontId="4" fillId="0" borderId="0" applyNumberFormat="0" applyBorder="0" applyAlignment="0" applyProtection="0"/>
    <xf numFmtId="0" fontId="6" fillId="15" borderId="0" applyNumberFormat="0" applyBorder="0" applyAlignment="0" applyProtection="0"/>
    <xf numFmtId="0" fontId="4" fillId="0" borderId="0" applyNumberFormat="0" applyBorder="0" applyAlignment="0" applyProtection="0"/>
    <xf numFmtId="0" fontId="6" fillId="15" borderId="0" applyNumberFormat="0" applyBorder="0" applyAlignment="0" applyProtection="0"/>
    <xf numFmtId="0" fontId="4" fillId="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4" fillId="0" borderId="0" applyNumberFormat="0" applyBorder="0" applyAlignment="0" applyProtection="0"/>
    <xf numFmtId="0" fontId="6" fillId="16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6" fillId="16" borderId="0" applyNumberFormat="0" applyBorder="0" applyAlignment="0" applyProtection="0"/>
    <xf numFmtId="0" fontId="4" fillId="0" borderId="0" applyNumberFormat="0" applyBorder="0" applyAlignment="0" applyProtection="0"/>
    <xf numFmtId="0" fontId="6" fillId="16" borderId="0" applyNumberFormat="0" applyBorder="0" applyAlignment="0" applyProtection="0"/>
    <xf numFmtId="0" fontId="4" fillId="0" borderId="0" applyNumberFormat="0" applyBorder="0" applyAlignment="0" applyProtection="0"/>
    <xf numFmtId="0" fontId="6" fillId="16" borderId="0" applyNumberFormat="0" applyBorder="0" applyAlignment="0" applyProtection="0"/>
    <xf numFmtId="0" fontId="4" fillId="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4" fillId="0" borderId="0" applyNumberFormat="0" applyBorder="0" applyAlignment="0" applyProtection="0"/>
    <xf numFmtId="0" fontId="6" fillId="17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6" fillId="17" borderId="0" applyNumberFormat="0" applyBorder="0" applyAlignment="0" applyProtection="0"/>
    <xf numFmtId="0" fontId="4" fillId="0" borderId="0" applyNumberFormat="0" applyBorder="0" applyAlignment="0" applyProtection="0"/>
    <xf numFmtId="0" fontId="6" fillId="17" borderId="0" applyNumberFormat="0" applyBorder="0" applyAlignment="0" applyProtection="0"/>
    <xf numFmtId="0" fontId="4" fillId="0" borderId="0" applyNumberFormat="0" applyBorder="0" applyAlignment="0" applyProtection="0"/>
    <xf numFmtId="0" fontId="6" fillId="17" borderId="0" applyNumberFormat="0" applyBorder="0" applyAlignment="0" applyProtection="0"/>
    <xf numFmtId="0" fontId="4" fillId="0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4" fillId="0" borderId="0" applyNumberFormat="0" applyBorder="0" applyAlignment="0" applyProtection="0"/>
    <xf numFmtId="0" fontId="6" fillId="18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6" fillId="18" borderId="0" applyNumberFormat="0" applyBorder="0" applyAlignment="0" applyProtection="0"/>
    <xf numFmtId="0" fontId="4" fillId="0" borderId="0" applyNumberFormat="0" applyBorder="0" applyAlignment="0" applyProtection="0"/>
    <xf numFmtId="0" fontId="6" fillId="18" borderId="0" applyNumberFormat="0" applyBorder="0" applyAlignment="0" applyProtection="0"/>
    <xf numFmtId="0" fontId="4" fillId="0" borderId="0" applyNumberFormat="0" applyBorder="0" applyAlignment="0" applyProtection="0"/>
    <xf numFmtId="0" fontId="6" fillId="18" borderId="0" applyNumberFormat="0" applyBorder="0" applyAlignment="0" applyProtection="0"/>
    <xf numFmtId="0" fontId="4" fillId="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0" borderId="0" applyNumberFormat="0" applyBorder="0" applyAlignment="0" applyProtection="0"/>
    <xf numFmtId="0" fontId="6" fillId="13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6" fillId="13" borderId="0" applyNumberFormat="0" applyBorder="0" applyAlignment="0" applyProtection="0"/>
    <xf numFmtId="0" fontId="4" fillId="0" borderId="0" applyNumberFormat="0" applyBorder="0" applyAlignment="0" applyProtection="0"/>
    <xf numFmtId="0" fontId="6" fillId="13" borderId="0" applyNumberFormat="0" applyBorder="0" applyAlignment="0" applyProtection="0"/>
    <xf numFmtId="0" fontId="4" fillId="0" borderId="0" applyNumberFormat="0" applyBorder="0" applyAlignment="0" applyProtection="0"/>
    <xf numFmtId="0" fontId="6" fillId="13" borderId="0" applyNumberFormat="0" applyBorder="0" applyAlignment="0" applyProtection="0"/>
    <xf numFmtId="0" fontId="4" fillId="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0" borderId="0" applyNumberFormat="0" applyBorder="0" applyAlignment="0" applyProtection="0"/>
    <xf numFmtId="0" fontId="6" fillId="14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6" fillId="14" borderId="0" applyNumberFormat="0" applyBorder="0" applyAlignment="0" applyProtection="0"/>
    <xf numFmtId="0" fontId="4" fillId="0" borderId="0" applyNumberFormat="0" applyBorder="0" applyAlignment="0" applyProtection="0"/>
    <xf numFmtId="0" fontId="6" fillId="14" borderId="0" applyNumberFormat="0" applyBorder="0" applyAlignment="0" applyProtection="0"/>
    <xf numFmtId="0" fontId="4" fillId="0" borderId="0" applyNumberFormat="0" applyBorder="0" applyAlignment="0" applyProtection="0"/>
    <xf numFmtId="0" fontId="6" fillId="14" borderId="0" applyNumberFormat="0" applyBorder="0" applyAlignment="0" applyProtection="0"/>
    <xf numFmtId="0" fontId="4" fillId="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4" fillId="0" borderId="0" applyNumberFormat="0" applyBorder="0" applyAlignment="0" applyProtection="0"/>
    <xf numFmtId="0" fontId="6" fillId="19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6" fillId="19" borderId="0" applyNumberFormat="0" applyBorder="0" applyAlignment="0" applyProtection="0"/>
    <xf numFmtId="0" fontId="4" fillId="0" borderId="0" applyNumberFormat="0" applyBorder="0" applyAlignment="0" applyProtection="0"/>
    <xf numFmtId="0" fontId="6" fillId="19" borderId="0" applyNumberFormat="0" applyBorder="0" applyAlignment="0" applyProtection="0"/>
    <xf numFmtId="0" fontId="4" fillId="0" borderId="0" applyNumberFormat="0" applyBorder="0" applyAlignment="0" applyProtection="0"/>
    <xf numFmtId="0" fontId="6" fillId="19" borderId="0" applyNumberFormat="0" applyBorder="0" applyAlignment="0" applyProtection="0"/>
    <xf numFmtId="0" fontId="4" fillId="0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4" fillId="0" borderId="0" applyNumberFormat="0" applyAlignment="0" applyProtection="0"/>
    <xf numFmtId="0" fontId="7" fillId="7" borderId="1" applyNumberFormat="0" applyAlignment="0" applyProtection="0"/>
    <xf numFmtId="0" fontId="4" fillId="0" borderId="0" applyNumberFormat="0" applyAlignment="0" applyProtection="0"/>
    <xf numFmtId="0" fontId="23" fillId="0" borderId="0" applyNumberFormat="0" applyAlignment="0" applyProtection="0"/>
    <xf numFmtId="0" fontId="7" fillId="7" borderId="1" applyNumberFormat="0" applyAlignment="0" applyProtection="0"/>
    <xf numFmtId="0" fontId="4" fillId="0" borderId="0" applyNumberFormat="0" applyAlignment="0" applyProtection="0"/>
    <xf numFmtId="0" fontId="7" fillId="7" borderId="1" applyNumberFormat="0" applyAlignment="0" applyProtection="0"/>
    <xf numFmtId="0" fontId="4" fillId="0" borderId="0" applyNumberFormat="0" applyAlignment="0" applyProtection="0"/>
    <xf numFmtId="0" fontId="7" fillId="7" borderId="1" applyNumberFormat="0" applyAlignment="0" applyProtection="0"/>
    <xf numFmtId="0" fontId="4" fillId="0" borderId="0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4" fillId="0" borderId="0" applyNumberFormat="0" applyAlignment="0" applyProtection="0"/>
    <xf numFmtId="0" fontId="15" fillId="20" borderId="2" applyNumberFormat="0" applyAlignment="0" applyProtection="0"/>
    <xf numFmtId="0" fontId="4" fillId="0" borderId="0" applyNumberFormat="0" applyAlignment="0" applyProtection="0"/>
    <xf numFmtId="0" fontId="23" fillId="0" borderId="0" applyNumberFormat="0" applyAlignment="0" applyProtection="0"/>
    <xf numFmtId="0" fontId="15" fillId="20" borderId="2" applyNumberFormat="0" applyAlignment="0" applyProtection="0"/>
    <xf numFmtId="0" fontId="4" fillId="0" borderId="0" applyNumberFormat="0" applyAlignment="0" applyProtection="0"/>
    <xf numFmtId="0" fontId="15" fillId="20" borderId="2" applyNumberFormat="0" applyAlignment="0" applyProtection="0"/>
    <xf numFmtId="0" fontId="4" fillId="0" borderId="0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4" fillId="0" borderId="0" applyNumberFormat="0" applyAlignment="0" applyProtection="0"/>
    <xf numFmtId="0" fontId="16" fillId="20" borderId="1" applyNumberFormat="0" applyAlignment="0" applyProtection="0"/>
    <xf numFmtId="0" fontId="4" fillId="0" borderId="0" applyNumberFormat="0" applyAlignment="0" applyProtection="0"/>
    <xf numFmtId="0" fontId="23" fillId="0" borderId="0" applyNumberFormat="0" applyAlignment="0" applyProtection="0"/>
    <xf numFmtId="0" fontId="16" fillId="20" borderId="1" applyNumberFormat="0" applyAlignment="0" applyProtection="0"/>
    <xf numFmtId="0" fontId="4" fillId="0" borderId="0" applyNumberFormat="0" applyAlignment="0" applyProtection="0"/>
    <xf numFmtId="0" fontId="16" fillId="20" borderId="1" applyNumberFormat="0" applyAlignment="0" applyProtection="0"/>
    <xf numFmtId="0" fontId="4" fillId="0" borderId="0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4" fillId="0" borderId="0" applyNumberFormat="0" applyFill="0" applyAlignment="0" applyProtection="0"/>
    <xf numFmtId="0" fontId="8" fillId="0" borderId="3" applyNumberFormat="0" applyFill="0" applyAlignment="0" applyProtection="0"/>
    <xf numFmtId="0" fontId="4" fillId="0" borderId="0" applyNumberFormat="0" applyFill="0" applyAlignment="0" applyProtection="0"/>
    <xf numFmtId="0" fontId="23" fillId="0" borderId="0" applyNumberFormat="0" applyFill="0" applyAlignment="0" applyProtection="0"/>
    <xf numFmtId="0" fontId="8" fillId="0" borderId="3" applyNumberFormat="0" applyFill="0" applyAlignment="0" applyProtection="0"/>
    <xf numFmtId="0" fontId="4" fillId="0" borderId="0" applyNumberFormat="0" applyFill="0" applyAlignment="0" applyProtection="0"/>
    <xf numFmtId="0" fontId="8" fillId="0" borderId="3" applyNumberFormat="0" applyFill="0" applyAlignment="0" applyProtection="0"/>
    <xf numFmtId="0" fontId="4" fillId="0" borderId="0" applyNumberFormat="0" applyFill="0" applyAlignment="0" applyProtection="0"/>
    <xf numFmtId="0" fontId="8" fillId="0" borderId="3" applyNumberFormat="0" applyFill="0" applyAlignment="0" applyProtection="0"/>
    <xf numFmtId="0" fontId="4" fillId="0" borderId="0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4" fillId="0" borderId="0" applyNumberFormat="0" applyFill="0" applyAlignment="0" applyProtection="0"/>
    <xf numFmtId="0" fontId="9" fillId="0" borderId="4" applyNumberFormat="0" applyFill="0" applyAlignment="0" applyProtection="0"/>
    <xf numFmtId="0" fontId="4" fillId="0" borderId="0" applyNumberFormat="0" applyFill="0" applyAlignment="0" applyProtection="0"/>
    <xf numFmtId="0" fontId="23" fillId="0" borderId="0" applyNumberFormat="0" applyFill="0" applyAlignment="0" applyProtection="0"/>
    <xf numFmtId="0" fontId="9" fillId="0" borderId="4" applyNumberFormat="0" applyFill="0" applyAlignment="0" applyProtection="0"/>
    <xf numFmtId="0" fontId="4" fillId="0" borderId="0" applyNumberFormat="0" applyFill="0" applyAlignment="0" applyProtection="0"/>
    <xf numFmtId="0" fontId="9" fillId="0" borderId="4" applyNumberFormat="0" applyFill="0" applyAlignment="0" applyProtection="0"/>
    <xf numFmtId="0" fontId="4" fillId="0" borderId="0" applyNumberFormat="0" applyFill="0" applyAlignment="0" applyProtection="0"/>
    <xf numFmtId="0" fontId="9" fillId="0" borderId="4" applyNumberFormat="0" applyFill="0" applyAlignment="0" applyProtection="0"/>
    <xf numFmtId="0" fontId="4" fillId="0" borderId="0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4" fillId="0" borderId="0" applyNumberFormat="0" applyFill="0" applyAlignment="0" applyProtection="0"/>
    <xf numFmtId="0" fontId="10" fillId="0" borderId="5" applyNumberFormat="0" applyFill="0" applyAlignment="0" applyProtection="0"/>
    <xf numFmtId="0" fontId="4" fillId="0" borderId="0" applyNumberFormat="0" applyFill="0" applyAlignment="0" applyProtection="0"/>
    <xf numFmtId="0" fontId="23" fillId="0" borderId="0" applyNumberFormat="0" applyFill="0" applyAlignment="0" applyProtection="0"/>
    <xf numFmtId="0" fontId="10" fillId="0" borderId="5" applyNumberFormat="0" applyFill="0" applyAlignment="0" applyProtection="0"/>
    <xf numFmtId="0" fontId="4" fillId="0" borderId="0" applyNumberFormat="0" applyFill="0" applyAlignment="0" applyProtection="0"/>
    <xf numFmtId="0" fontId="10" fillId="0" borderId="5" applyNumberFormat="0" applyFill="0" applyAlignment="0" applyProtection="0"/>
    <xf numFmtId="0" fontId="4" fillId="0" borderId="0" applyNumberFormat="0" applyFill="0" applyAlignment="0" applyProtection="0"/>
    <xf numFmtId="0" fontId="10" fillId="0" borderId="5" applyNumberFormat="0" applyFill="0" applyAlignment="0" applyProtection="0"/>
    <xf numFmtId="0" fontId="4" fillId="0" borderId="0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4" fillId="0" borderId="0" applyNumberFormat="0" applyFill="0" applyAlignment="0" applyProtection="0"/>
    <xf numFmtId="0" fontId="11" fillId="0" borderId="6" applyNumberFormat="0" applyFill="0" applyAlignment="0" applyProtection="0"/>
    <xf numFmtId="0" fontId="4" fillId="0" borderId="0" applyNumberFormat="0" applyFill="0" applyAlignment="0" applyProtection="0"/>
    <xf numFmtId="0" fontId="23" fillId="0" borderId="0" applyNumberFormat="0" applyFill="0" applyAlignment="0" applyProtection="0"/>
    <xf numFmtId="0" fontId="11" fillId="0" borderId="6" applyNumberFormat="0" applyFill="0" applyAlignment="0" applyProtection="0"/>
    <xf numFmtId="0" fontId="4" fillId="0" borderId="0" applyNumberFormat="0" applyFill="0" applyAlignment="0" applyProtection="0"/>
    <xf numFmtId="0" fontId="11" fillId="0" borderId="6" applyNumberFormat="0" applyFill="0" applyAlignment="0" applyProtection="0"/>
    <xf numFmtId="0" fontId="4" fillId="0" borderId="0" applyNumberFormat="0" applyFill="0" applyAlignment="0" applyProtection="0"/>
    <xf numFmtId="0" fontId="11" fillId="0" borderId="6" applyNumberFormat="0" applyFill="0" applyAlignment="0" applyProtection="0"/>
    <xf numFmtId="0" fontId="4" fillId="0" borderId="0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4" fillId="0" borderId="0" applyNumberFormat="0" applyAlignment="0" applyProtection="0"/>
    <xf numFmtId="0" fontId="17" fillId="21" borderId="7" applyNumberFormat="0" applyAlignment="0" applyProtection="0"/>
    <xf numFmtId="0" fontId="4" fillId="0" borderId="0" applyNumberFormat="0" applyAlignment="0" applyProtection="0"/>
    <xf numFmtId="0" fontId="23" fillId="0" borderId="0" applyNumberFormat="0" applyAlignment="0" applyProtection="0"/>
    <xf numFmtId="0" fontId="17" fillId="21" borderId="7" applyNumberFormat="0" applyAlignment="0" applyProtection="0"/>
    <xf numFmtId="0" fontId="4" fillId="0" borderId="0" applyNumberFormat="0" applyAlignment="0" applyProtection="0"/>
    <xf numFmtId="0" fontId="17" fillId="21" borderId="7" applyNumberFormat="0" applyAlignment="0" applyProtection="0"/>
    <xf numFmtId="0" fontId="4" fillId="0" borderId="0" applyNumberFormat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25" fillId="0" borderId="0"/>
    <xf numFmtId="0" fontId="23" fillId="0" borderId="0"/>
    <xf numFmtId="0" fontId="1" fillId="0" borderId="0"/>
    <xf numFmtId="0" fontId="23" fillId="0" borderId="0"/>
    <xf numFmtId="0" fontId="25" fillId="0" borderId="0"/>
    <xf numFmtId="0" fontId="23" fillId="0" borderId="0"/>
    <xf numFmtId="0" fontId="1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1" fillId="0" borderId="0"/>
    <xf numFmtId="0" fontId="4" fillId="0" borderId="0"/>
    <xf numFmtId="0" fontId="1" fillId="0" borderId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4" fillId="0" borderId="0" applyNumberFormat="0" applyBorder="0" applyAlignment="0" applyProtection="0"/>
    <xf numFmtId="0" fontId="19" fillId="3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19" fillId="3" borderId="0" applyNumberFormat="0" applyBorder="0" applyAlignment="0" applyProtection="0"/>
    <xf numFmtId="0" fontId="4" fillId="0" borderId="0" applyNumberFormat="0" applyBorder="0" applyAlignment="0" applyProtection="0"/>
    <xf numFmtId="0" fontId="19" fillId="3" borderId="0" applyNumberFormat="0" applyBorder="0" applyAlignment="0" applyProtection="0"/>
    <xf numFmtId="0" fontId="4" fillId="0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4" fillId="0" borderId="0" applyNumberFormat="0" applyFont="0" applyAlignment="0" applyProtection="0"/>
    <xf numFmtId="0" fontId="1" fillId="23" borderId="8" applyNumberFormat="0" applyFont="0" applyAlignment="0" applyProtection="0"/>
    <xf numFmtId="0" fontId="4" fillId="0" borderId="0" applyNumberFormat="0" applyFont="0" applyAlignment="0" applyProtection="0"/>
    <xf numFmtId="0" fontId="1" fillId="0" borderId="0" applyNumberFormat="0" applyFont="0" applyAlignment="0" applyProtection="0"/>
    <xf numFmtId="0" fontId="23" fillId="0" borderId="0" applyNumberFormat="0" applyFont="0" applyAlignment="0" applyProtection="0"/>
    <xf numFmtId="0" fontId="4" fillId="0" borderId="0" applyNumberFormat="0" applyFont="0" applyAlignment="0" applyProtection="0"/>
    <xf numFmtId="0" fontId="1" fillId="0" borderId="0" applyNumberFormat="0" applyFont="0" applyAlignment="0" applyProtection="0"/>
    <xf numFmtId="0" fontId="4" fillId="0" borderId="0" applyNumberFormat="0" applyFont="0" applyAlignment="0" applyProtection="0"/>
    <xf numFmtId="0" fontId="1" fillId="23" borderId="8" applyNumberFormat="0" applyFont="0" applyAlignment="0" applyProtection="0"/>
    <xf numFmtId="0" fontId="4" fillId="23" borderId="8" applyNumberFormat="0" applyFont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4" fillId="0" borderId="0" applyNumberFormat="0" applyFill="0" applyAlignment="0" applyProtection="0"/>
    <xf numFmtId="0" fontId="13" fillId="0" borderId="9" applyNumberFormat="0" applyFill="0" applyAlignment="0" applyProtection="0"/>
    <xf numFmtId="0" fontId="4" fillId="0" borderId="0" applyNumberFormat="0" applyFill="0" applyAlignment="0" applyProtection="0"/>
    <xf numFmtId="0" fontId="23" fillId="0" borderId="0" applyNumberFormat="0" applyFill="0" applyAlignment="0" applyProtection="0"/>
    <xf numFmtId="0" fontId="13" fillId="0" borderId="9" applyNumberFormat="0" applyFill="0" applyAlignment="0" applyProtection="0"/>
    <xf numFmtId="0" fontId="4" fillId="0" borderId="0" applyNumberFormat="0" applyFill="0" applyAlignment="0" applyProtection="0"/>
    <xf numFmtId="0" fontId="13" fillId="0" borderId="9" applyNumberFormat="0" applyFill="0" applyAlignment="0" applyProtection="0"/>
    <xf numFmtId="0" fontId="4" fillId="0" borderId="0" applyNumberFormat="0" applyFill="0" applyAlignment="0" applyProtection="0"/>
    <xf numFmtId="0" fontId="13" fillId="0" borderId="9" applyNumberFormat="0" applyFill="0" applyAlignment="0" applyProtection="0"/>
    <xf numFmtId="0" fontId="4" fillId="0" borderId="0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0" borderId="0" applyNumberFormat="0" applyBorder="0" applyAlignment="0" applyProtection="0"/>
    <xf numFmtId="0" fontId="21" fillId="4" borderId="0" applyNumberFormat="0" applyBorder="0" applyAlignment="0" applyProtection="0"/>
    <xf numFmtId="0" fontId="4" fillId="0" borderId="0" applyNumberFormat="0" applyBorder="0" applyAlignment="0" applyProtection="0"/>
    <xf numFmtId="0" fontId="23" fillId="0" borderId="0" applyNumberFormat="0" applyBorder="0" applyAlignment="0" applyProtection="0"/>
    <xf numFmtId="0" fontId="21" fillId="4" borderId="0" applyNumberFormat="0" applyBorder="0" applyAlignment="0" applyProtection="0"/>
    <xf numFmtId="0" fontId="4" fillId="0" borderId="0" applyNumberFormat="0" applyBorder="0" applyAlignment="0" applyProtection="0"/>
    <xf numFmtId="0" fontId="21" fillId="4" borderId="0" applyNumberFormat="0" applyBorder="0" applyAlignment="0" applyProtection="0"/>
    <xf numFmtId="0" fontId="4" fillId="0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8" fillId="0" borderId="11">
      <alignment vertical="center" wrapText="1"/>
    </xf>
    <xf numFmtId="0" fontId="29" fillId="0" borderId="0"/>
    <xf numFmtId="0" fontId="30" fillId="0" borderId="0"/>
  </cellStyleXfs>
  <cellXfs count="415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24" borderId="0" xfId="0" applyFont="1" applyFill="1"/>
    <xf numFmtId="0" fontId="3" fillId="0" borderId="0" xfId="0" applyFont="1" applyFill="1"/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1101" applyFont="1" applyBorder="1" applyAlignment="1">
      <alignment horizontal="center"/>
    </xf>
    <xf numFmtId="0" fontId="3" fillId="0" borderId="0" xfId="0" applyFont="1" applyBorder="1"/>
    <xf numFmtId="0" fontId="3" fillId="24" borderId="0" xfId="1103" applyFont="1" applyFill="1" applyAlignment="1">
      <alignment horizontal="left"/>
    </xf>
    <xf numFmtId="0" fontId="3" fillId="24" borderId="0" xfId="1103" applyFont="1" applyFill="1" applyAlignment="1">
      <alignment horizontal="center" vertical="center"/>
    </xf>
    <xf numFmtId="0" fontId="3" fillId="24" borderId="0" xfId="0" applyFont="1" applyFill="1" applyAlignment="1">
      <alignment horizontal="center" vertical="center"/>
    </xf>
    <xf numFmtId="165" fontId="3" fillId="24" borderId="0" xfId="0" applyNumberFormat="1" applyFont="1" applyFill="1" applyBorder="1" applyAlignment="1">
      <alignment horizontal="center" vertical="center" wrapText="1"/>
    </xf>
    <xf numFmtId="49" fontId="3" fillId="0" borderId="10" xfId="1101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center" vertical="top"/>
    </xf>
    <xf numFmtId="49" fontId="3" fillId="0" borderId="0" xfId="0" applyNumberFormat="1" applyFont="1" applyAlignment="1">
      <alignment horizontal="left" vertical="top"/>
    </xf>
    <xf numFmtId="49" fontId="3" fillId="24" borderId="0" xfId="0" applyNumberFormat="1" applyFont="1" applyFill="1"/>
    <xf numFmtId="0" fontId="3" fillId="0" borderId="11" xfId="0" applyFont="1" applyBorder="1" applyAlignment="1">
      <alignment horizontal="center" vertical="center" wrapText="1"/>
    </xf>
    <xf numFmtId="49" fontId="3" fillId="24" borderId="11" xfId="0" applyNumberFormat="1" applyFont="1" applyFill="1" applyBorder="1"/>
    <xf numFmtId="0" fontId="3" fillId="0" borderId="0" xfId="0" applyFont="1" applyAlignment="1">
      <alignment horizontal="left" vertical="top"/>
    </xf>
    <xf numFmtId="49" fontId="3" fillId="24" borderId="0" xfId="0" applyNumberFormat="1" applyFont="1" applyFill="1" applyAlignment="1">
      <alignment horizontal="center" vertical="center"/>
    </xf>
    <xf numFmtId="1" fontId="3" fillId="0" borderId="11" xfId="0" applyNumberFormat="1" applyFont="1" applyBorder="1" applyAlignment="1">
      <alignment horizontal="right" wrapText="1"/>
    </xf>
    <xf numFmtId="49" fontId="3" fillId="0" borderId="0" xfId="0" applyNumberFormat="1" applyFont="1"/>
    <xf numFmtId="1" fontId="3" fillId="0" borderId="0" xfId="0" applyNumberFormat="1" applyFont="1" applyAlignment="1">
      <alignment horizontal="right"/>
    </xf>
    <xf numFmtId="0" fontId="3" fillId="0" borderId="11" xfId="0" applyFont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49" fontId="3" fillId="0" borderId="12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0" borderId="0" xfId="110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49" fontId="3" fillId="24" borderId="11" xfId="0" applyNumberFormat="1" applyFont="1" applyFill="1" applyBorder="1" applyAlignment="1">
      <alignment horizontal="center" vertical="center"/>
    </xf>
    <xf numFmtId="49" fontId="3" fillId="25" borderId="0" xfId="0" applyNumberFormat="1" applyFont="1" applyFill="1"/>
    <xf numFmtId="49" fontId="3" fillId="25" borderId="11" xfId="0" applyNumberFormat="1" applyFont="1" applyFill="1" applyBorder="1"/>
    <xf numFmtId="0" fontId="3" fillId="25" borderId="0" xfId="0" applyFont="1" applyFill="1"/>
    <xf numFmtId="0" fontId="3" fillId="0" borderId="11" xfId="0" applyFont="1" applyFill="1" applyBorder="1" applyAlignment="1">
      <alignment horizontal="center" vertical="center" wrapText="1"/>
    </xf>
    <xf numFmtId="49" fontId="3" fillId="24" borderId="11" xfId="0" applyNumberFormat="1" applyFont="1" applyFill="1" applyBorder="1" applyAlignment="1">
      <alignment horizontal="center" vertical="center" wrapText="1"/>
    </xf>
    <xf numFmtId="0" fontId="3" fillId="0" borderId="11" xfId="1101" applyFont="1" applyBorder="1" applyAlignment="1">
      <alignment horizontal="center"/>
    </xf>
    <xf numFmtId="0" fontId="2" fillId="0" borderId="11" xfId="1101" applyFont="1" applyBorder="1" applyAlignment="1">
      <alignment horizontal="center" vertical="center"/>
    </xf>
    <xf numFmtId="0" fontId="3" fillId="24" borderId="11" xfId="0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25" borderId="11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left" vertical="top" wrapText="1"/>
    </xf>
    <xf numFmtId="166" fontId="3" fillId="24" borderId="11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 wrapText="1" indent="1"/>
    </xf>
    <xf numFmtId="0" fontId="3" fillId="0" borderId="11" xfId="0" applyFont="1" applyBorder="1" applyAlignment="1">
      <alignment horizontal="left" vertical="top" wrapText="1" indent="2"/>
    </xf>
    <xf numFmtId="0" fontId="3" fillId="0" borderId="11" xfId="0" applyFont="1" applyBorder="1" applyAlignment="1">
      <alignment horizontal="left" vertical="top" wrapText="1" indent="3"/>
    </xf>
    <xf numFmtId="49" fontId="2" fillId="0" borderId="0" xfId="0" applyNumberFormat="1" applyFont="1" applyAlignment="1">
      <alignment horizontal="left" vertical="center"/>
    </xf>
    <xf numFmtId="49" fontId="3" fillId="25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25" borderId="11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/>
    </xf>
    <xf numFmtId="49" fontId="3" fillId="26" borderId="0" xfId="0" applyNumberFormat="1" applyFont="1" applyFill="1"/>
    <xf numFmtId="49" fontId="3" fillId="26" borderId="0" xfId="0" applyNumberFormat="1" applyFont="1" applyFill="1" applyAlignment="1">
      <alignment vertical="center"/>
    </xf>
    <xf numFmtId="0" fontId="3" fillId="26" borderId="11" xfId="0" applyFont="1" applyFill="1" applyBorder="1" applyAlignment="1">
      <alignment horizontal="center" vertical="center" wrapText="1"/>
    </xf>
    <xf numFmtId="49" fontId="3" fillId="26" borderId="11" xfId="0" applyNumberFormat="1" applyFont="1" applyFill="1" applyBorder="1"/>
    <xf numFmtId="49" fontId="3" fillId="26" borderId="11" xfId="0" applyNumberFormat="1" applyFont="1" applyFill="1" applyBorder="1" applyAlignment="1">
      <alignment horizontal="center" vertical="center" wrapText="1"/>
    </xf>
    <xf numFmtId="0" fontId="3" fillId="26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49" fontId="3" fillId="26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1" fontId="3" fillId="0" borderId="11" xfId="0" applyNumberFormat="1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3" fillId="0" borderId="11" xfId="0" applyFont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26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right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27" borderId="0" xfId="0" applyFont="1" applyFill="1"/>
    <xf numFmtId="0" fontId="3" fillId="27" borderId="11" xfId="0" applyFont="1" applyFill="1" applyBorder="1" applyAlignment="1"/>
    <xf numFmtId="49" fontId="3" fillId="27" borderId="11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2" fillId="0" borderId="0" xfId="0" applyNumberFormat="1" applyFont="1"/>
    <xf numFmtId="49" fontId="3" fillId="0" borderId="0" xfId="0" applyNumberFormat="1" applyFont="1" applyFill="1"/>
    <xf numFmtId="0" fontId="3" fillId="0" borderId="11" xfId="0" applyFont="1" applyBorder="1" applyAlignment="1">
      <alignment horizontal="center"/>
    </xf>
    <xf numFmtId="0" fontId="0" fillId="0" borderId="0" xfId="0" applyFill="1"/>
    <xf numFmtId="0" fontId="3" fillId="24" borderId="1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 wrapText="1"/>
    </xf>
    <xf numFmtId="49" fontId="2" fillId="0" borderId="11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49" fontId="3" fillId="0" borderId="14" xfId="1102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49" fontId="3" fillId="0" borderId="14" xfId="1102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right"/>
    </xf>
    <xf numFmtId="1" fontId="3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left" vertical="top" wrapText="1"/>
    </xf>
    <xf numFmtId="49" fontId="3" fillId="24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49" fontId="3" fillId="28" borderId="11" xfId="0" applyNumberFormat="1" applyFont="1" applyFill="1" applyBorder="1" applyAlignment="1">
      <alignment horizontal="center" vertical="center" wrapText="1"/>
    </xf>
    <xf numFmtId="49" fontId="3" fillId="28" borderId="0" xfId="0" applyNumberFormat="1" applyFont="1" applyFill="1" applyAlignment="1">
      <alignment horizontal="center" vertical="center"/>
    </xf>
    <xf numFmtId="49" fontId="3" fillId="28" borderId="0" xfId="0" applyNumberFormat="1" applyFont="1" applyFill="1" applyBorder="1" applyAlignment="1">
      <alignment horizontal="center" vertical="center" wrapText="1"/>
    </xf>
    <xf numFmtId="49" fontId="3" fillId="28" borderId="0" xfId="0" applyNumberFormat="1" applyFont="1" applyFill="1"/>
    <xf numFmtId="0" fontId="3" fillId="28" borderId="0" xfId="0" applyFont="1" applyFill="1"/>
    <xf numFmtId="49" fontId="3" fillId="28" borderId="11" xfId="0" applyNumberFormat="1" applyFont="1" applyFill="1" applyBorder="1" applyAlignment="1">
      <alignment horizontal="center" vertical="center" wrapText="1"/>
    </xf>
    <xf numFmtId="49" fontId="3" fillId="28" borderId="0" xfId="0" applyNumberFormat="1" applyFont="1" applyFill="1" applyAlignment="1">
      <alignment horizontal="center" vertical="center"/>
    </xf>
    <xf numFmtId="49" fontId="3" fillId="28" borderId="0" xfId="0" applyNumberFormat="1" applyFont="1" applyFill="1" applyBorder="1" applyAlignment="1">
      <alignment horizontal="center" vertical="center" wrapText="1"/>
    </xf>
    <xf numFmtId="49" fontId="3" fillId="28" borderId="0" xfId="0" applyNumberFormat="1" applyFont="1" applyFill="1"/>
    <xf numFmtId="0" fontId="3" fillId="28" borderId="0" xfId="0" applyFont="1" applyFill="1"/>
    <xf numFmtId="0" fontId="3" fillId="27" borderId="11" xfId="0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27" borderId="0" xfId="0" applyNumberFormat="1" applyFont="1" applyFill="1" applyBorder="1" applyAlignment="1">
      <alignment horizontal="center"/>
    </xf>
    <xf numFmtId="0" fontId="3" fillId="0" borderId="11" xfId="0" applyFont="1" applyBorder="1" applyAlignment="1">
      <alignment wrapText="1"/>
    </xf>
    <xf numFmtId="0" fontId="3" fillId="27" borderId="15" xfId="0" applyFont="1" applyFill="1" applyBorder="1" applyAlignment="1"/>
    <xf numFmtId="49" fontId="3" fillId="27" borderId="15" xfId="0" applyNumberFormat="1" applyFont="1" applyFill="1" applyBorder="1" applyAlignment="1">
      <alignment horizontal="center"/>
    </xf>
    <xf numFmtId="0" fontId="3" fillId="27" borderId="15" xfId="0" applyFont="1" applyFill="1" applyBorder="1" applyAlignment="1">
      <alignment horizontal="center" vertical="center"/>
    </xf>
    <xf numFmtId="0" fontId="3" fillId="24" borderId="11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1" xfId="0" applyFont="1" applyBorder="1" applyAlignment="1">
      <alignment horizontal="left" wrapText="1" indent="1"/>
    </xf>
    <xf numFmtId="0" fontId="3" fillId="0" borderId="11" xfId="0" applyFont="1" applyFill="1" applyBorder="1" applyAlignment="1">
      <alignment horizontal="left" wrapText="1" indent="1"/>
    </xf>
    <xf numFmtId="0" fontId="3" fillId="0" borderId="11" xfId="0" applyFont="1" applyFill="1" applyBorder="1" applyAlignment="1">
      <alignment horizontal="left" indent="1"/>
    </xf>
    <xf numFmtId="1" fontId="3" fillId="29" borderId="11" xfId="0" applyNumberFormat="1" applyFont="1" applyFill="1" applyBorder="1"/>
    <xf numFmtId="0" fontId="3" fillId="0" borderId="11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vertical="center"/>
    </xf>
    <xf numFmtId="0" fontId="3" fillId="26" borderId="1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26" borderId="11" xfId="0" applyFont="1" applyFill="1" applyBorder="1" applyAlignment="1">
      <alignment horizontal="center" vertical="center" wrapText="1"/>
    </xf>
    <xf numFmtId="49" fontId="3" fillId="26" borderId="11" xfId="0" applyNumberFormat="1" applyFont="1" applyFill="1" applyBorder="1"/>
    <xf numFmtId="0" fontId="3" fillId="0" borderId="11" xfId="0" applyFont="1" applyFill="1" applyBorder="1" applyAlignment="1">
      <alignment horizontal="left" vertical="top" wrapText="1"/>
    </xf>
    <xf numFmtId="49" fontId="27" fillId="26" borderId="0" xfId="0" applyNumberFormat="1" applyFont="1" applyFill="1"/>
    <xf numFmtId="0" fontId="3" fillId="0" borderId="11" xfId="0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26" borderId="22" xfId="0" applyNumberFormat="1" applyFont="1" applyFill="1" applyBorder="1" applyAlignment="1">
      <alignment horizontal="center" vertical="center" wrapText="1"/>
    </xf>
    <xf numFmtId="49" fontId="3" fillId="30" borderId="11" xfId="0" applyNumberFormat="1" applyFont="1" applyFill="1" applyBorder="1" applyAlignment="1">
      <alignment horizontal="center" vertical="center" wrapText="1"/>
    </xf>
    <xf numFmtId="49" fontId="3" fillId="30" borderId="11" xfId="0" applyNumberFormat="1" applyFont="1" applyFill="1" applyBorder="1" applyAlignment="1">
      <alignment vertical="center" wrapText="1"/>
    </xf>
    <xf numFmtId="0" fontId="27" fillId="0" borderId="11" xfId="0" applyFont="1" applyFill="1" applyBorder="1" applyAlignment="1">
      <alignment horizontal="left" vertical="top" wrapText="1"/>
    </xf>
    <xf numFmtId="0" fontId="27" fillId="0" borderId="11" xfId="0" applyFont="1" applyFill="1" applyBorder="1" applyAlignment="1">
      <alignment horizontal="left" wrapText="1" inden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26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wrapText="1"/>
    </xf>
    <xf numFmtId="0" fontId="3" fillId="28" borderId="1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1" borderId="11" xfId="0" applyFont="1" applyFill="1" applyBorder="1" applyAlignment="1">
      <alignment horizontal="center" vertical="center" wrapText="1"/>
    </xf>
    <xf numFmtId="1" fontId="3" fillId="31" borderId="11" xfId="0" applyNumberFormat="1" applyFont="1" applyFill="1" applyBorder="1" applyAlignment="1">
      <alignment horizontal="center" wrapText="1"/>
    </xf>
    <xf numFmtId="0" fontId="27" fillId="31" borderId="11" xfId="0" applyFont="1" applyFill="1" applyBorder="1" applyAlignment="1">
      <alignment horizontal="center" wrapText="1"/>
    </xf>
    <xf numFmtId="1" fontId="27" fillId="31" borderId="11" xfId="0" applyNumberFormat="1" applyFont="1" applyFill="1" applyBorder="1" applyAlignment="1">
      <alignment horizontal="center" wrapText="1"/>
    </xf>
    <xf numFmtId="49" fontId="27" fillId="31" borderId="11" xfId="0" applyNumberFormat="1" applyFont="1" applyFill="1" applyBorder="1" applyAlignment="1">
      <alignment horizontal="center" vertical="center" wrapText="1"/>
    </xf>
    <xf numFmtId="0" fontId="27" fillId="31" borderId="1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26" borderId="11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vertical="center"/>
    </xf>
    <xf numFmtId="1" fontId="27" fillId="0" borderId="11" xfId="0" applyNumberFormat="1" applyFont="1" applyFill="1" applyBorder="1" applyAlignment="1">
      <alignment horizontal="right" wrapText="1"/>
    </xf>
    <xf numFmtId="1" fontId="27" fillId="0" borderId="11" xfId="0" applyNumberFormat="1" applyFont="1" applyFill="1" applyBorder="1" applyAlignment="1">
      <alignment horizontal="center" wrapText="1"/>
    </xf>
    <xf numFmtId="1" fontId="27" fillId="0" borderId="1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3" fillId="31" borderId="11" xfId="0" applyFont="1" applyFill="1" applyBorder="1" applyAlignment="1">
      <alignment horizontal="center" vertical="center" wrapText="1"/>
    </xf>
    <xf numFmtId="0" fontId="3" fillId="31" borderId="11" xfId="0" applyFont="1" applyFill="1" applyBorder="1"/>
    <xf numFmtId="0" fontId="3" fillId="32" borderId="11" xfId="0" applyFont="1" applyFill="1" applyBorder="1" applyAlignment="1">
      <alignment wrapText="1"/>
    </xf>
    <xf numFmtId="0" fontId="3" fillId="33" borderId="11" xfId="0" applyFont="1" applyFill="1" applyBorder="1"/>
    <xf numFmtId="0" fontId="3" fillId="33" borderId="11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/>
    </xf>
    <xf numFmtId="1" fontId="3" fillId="31" borderId="11" xfId="0" applyNumberFormat="1" applyFont="1" applyFill="1" applyBorder="1" applyAlignment="1">
      <alignment horizontal="center" vertical="top" wrapText="1"/>
    </xf>
    <xf numFmtId="167" fontId="3" fillId="0" borderId="11" xfId="0" applyNumberFormat="1" applyFont="1" applyFill="1" applyBorder="1" applyAlignment="1">
      <alignment horizontal="center"/>
    </xf>
    <xf numFmtId="0" fontId="3" fillId="32" borderId="11" xfId="0" applyFont="1" applyFill="1" applyBorder="1" applyAlignment="1">
      <alignment horizontal="right" wrapText="1"/>
    </xf>
    <xf numFmtId="0" fontId="3" fillId="34" borderId="11" xfId="0" applyFont="1" applyFill="1" applyBorder="1" applyAlignment="1">
      <alignment horizontal="right" wrapText="1"/>
    </xf>
    <xf numFmtId="0" fontId="3" fillId="33" borderId="11" xfId="0" applyFont="1" applyFill="1" applyBorder="1" applyAlignment="1">
      <alignment horizontal="center" vertical="center" wrapText="1"/>
    </xf>
    <xf numFmtId="0" fontId="3" fillId="33" borderId="11" xfId="0" applyFont="1" applyFill="1" applyBorder="1" applyAlignment="1">
      <alignment horizontal="center" vertical="center"/>
    </xf>
    <xf numFmtId="0" fontId="3" fillId="31" borderId="11" xfId="0" applyFont="1" applyFill="1" applyBorder="1" applyAlignment="1">
      <alignment horizontal="center" vertical="center"/>
    </xf>
    <xf numFmtId="0" fontId="3" fillId="0" borderId="0" xfId="0" applyFont="1"/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31" borderId="11" xfId="0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24" xfId="1222" applyNumberFormat="1" applyFont="1" applyFill="1" applyBorder="1" applyAlignment="1" applyProtection="1">
      <alignment horizontal="left" vertical="center" wrapText="1"/>
    </xf>
    <xf numFmtId="0" fontId="3" fillId="31" borderId="11" xfId="0" applyFont="1" applyFill="1" applyBorder="1" applyAlignment="1">
      <alignment horizontal="left" vertical="top" wrapText="1"/>
    </xf>
    <xf numFmtId="49" fontId="3" fillId="31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top" wrapText="1"/>
    </xf>
    <xf numFmtId="0" fontId="3" fillId="26" borderId="11" xfId="0" applyFont="1" applyFill="1" applyBorder="1" applyAlignment="1">
      <alignment horizontal="center" vertical="center" wrapText="1"/>
    </xf>
    <xf numFmtId="0" fontId="2" fillId="0" borderId="0" xfId="1101" applyFont="1" applyFill="1" applyBorder="1" applyAlignment="1">
      <alignment horizontal="center" vertical="center"/>
    </xf>
    <xf numFmtId="49" fontId="26" fillId="31" borderId="11" xfId="0" applyNumberFormat="1" applyFont="1" applyFill="1" applyBorder="1" applyAlignment="1">
      <alignment horizontal="center" vertical="center" wrapText="1"/>
    </xf>
    <xf numFmtId="49" fontId="3" fillId="0" borderId="19" xfId="1222" applyNumberFormat="1" applyFont="1" applyFill="1" applyBorder="1" applyAlignment="1" applyProtection="1">
      <alignment horizontal="left" vertical="center" wrapText="1"/>
    </xf>
    <xf numFmtId="49" fontId="3" fillId="0" borderId="20" xfId="1222" applyNumberFormat="1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49" fontId="3" fillId="0" borderId="1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right" vertical="center"/>
    </xf>
    <xf numFmtId="0" fontId="3" fillId="26" borderId="11" xfId="0" applyFont="1" applyFill="1" applyBorder="1" applyAlignment="1">
      <alignment horizontal="center" vertical="center" wrapText="1"/>
    </xf>
    <xf numFmtId="49" fontId="3" fillId="26" borderId="11" xfId="0" applyNumberFormat="1" applyFont="1" applyFill="1" applyBorder="1"/>
    <xf numFmtId="0" fontId="3" fillId="31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11" xfId="0" applyFont="1" applyFill="1" applyBorder="1" applyAlignment="1">
      <alignment horizontal="center"/>
    </xf>
    <xf numFmtId="1" fontId="3" fillId="32" borderId="11" xfId="0" applyNumberFormat="1" applyFont="1" applyFill="1" applyBorder="1" applyAlignment="1">
      <alignment horizontal="right" wrapText="1"/>
    </xf>
    <xf numFmtId="1" fontId="3" fillId="31" borderId="11" xfId="0" applyNumberFormat="1" applyFont="1" applyFill="1" applyBorder="1" applyAlignment="1">
      <alignment horizontal="right" wrapText="1"/>
    </xf>
    <xf numFmtId="49" fontId="3" fillId="35" borderId="11" xfId="0" applyNumberFormat="1" applyFont="1" applyFill="1" applyBorder="1" applyAlignment="1">
      <alignment horizontal="center" vertical="center" wrapText="1"/>
    </xf>
    <xf numFmtId="1" fontId="3" fillId="35" borderId="11" xfId="0" applyNumberFormat="1" applyFont="1" applyFill="1" applyBorder="1" applyAlignment="1">
      <alignment horizontal="right" wrapText="1"/>
    </xf>
    <xf numFmtId="0" fontId="3" fillId="0" borderId="0" xfId="0" applyFont="1"/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left" vertical="top" wrapText="1"/>
    </xf>
    <xf numFmtId="0" fontId="3" fillId="26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top" wrapText="1"/>
    </xf>
    <xf numFmtId="49" fontId="3" fillId="31" borderId="11" xfId="0" applyNumberFormat="1" applyFont="1" applyFill="1" applyBorder="1" applyAlignment="1">
      <alignment horizontal="center" vertical="center"/>
    </xf>
    <xf numFmtId="49" fontId="31" fillId="0" borderId="11" xfId="0" applyNumberFormat="1" applyFont="1" applyFill="1" applyBorder="1" applyAlignment="1">
      <alignment horizontal="left" vertical="top" wrapText="1"/>
    </xf>
    <xf numFmtId="1" fontId="3" fillId="0" borderId="11" xfId="0" applyNumberFormat="1" applyFont="1" applyFill="1" applyBorder="1" applyAlignment="1">
      <alignment horizontal="right"/>
    </xf>
    <xf numFmtId="1" fontId="3" fillId="0" borderId="11" xfId="0" applyNumberFormat="1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49" fontId="2" fillId="0" borderId="0" xfId="0" applyNumberFormat="1" applyFont="1" applyAlignment="1">
      <alignment horizontal="center" vertical="center"/>
    </xf>
    <xf numFmtId="0" fontId="3" fillId="0" borderId="0" xfId="110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6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1101" applyFont="1" applyBorder="1" applyAlignment="1">
      <alignment horizontal="center" vertical="center" wrapText="1"/>
    </xf>
    <xf numFmtId="0" fontId="3" fillId="0" borderId="16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 vertical="top"/>
    </xf>
    <xf numFmtId="49" fontId="3" fillId="0" borderId="12" xfId="0" applyNumberFormat="1" applyFont="1" applyBorder="1" applyAlignment="1">
      <alignment horizontal="center" vertical="top"/>
    </xf>
    <xf numFmtId="0" fontId="3" fillId="0" borderId="16" xfId="1101" applyFont="1" applyBorder="1" applyAlignment="1">
      <alignment horizontal="center" vertical="center"/>
    </xf>
    <xf numFmtId="0" fontId="3" fillId="0" borderId="17" xfId="110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9" fontId="3" fillId="0" borderId="13" xfId="1101" applyNumberFormat="1" applyFont="1" applyBorder="1" applyAlignment="1">
      <alignment horizontal="left" vertical="top" wrapText="1"/>
    </xf>
    <xf numFmtId="49" fontId="3" fillId="0" borderId="21" xfId="1101" applyNumberFormat="1" applyFont="1" applyBorder="1" applyAlignment="1">
      <alignment horizontal="left" vertical="top" wrapText="1"/>
    </xf>
    <xf numFmtId="0" fontId="2" fillId="0" borderId="11" xfId="1101" applyFont="1" applyBorder="1" applyAlignment="1">
      <alignment horizontal="left"/>
    </xf>
    <xf numFmtId="49" fontId="3" fillId="0" borderId="0" xfId="0" applyNumberFormat="1" applyFont="1" applyBorder="1" applyAlignment="1">
      <alignment horizontal="left" vertical="top"/>
    </xf>
    <xf numFmtId="49" fontId="3" fillId="0" borderId="12" xfId="0" applyNumberFormat="1" applyFont="1" applyBorder="1" applyAlignment="1">
      <alignment horizontal="left" vertical="top"/>
    </xf>
    <xf numFmtId="49" fontId="3" fillId="0" borderId="14" xfId="1102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1101" applyFont="1" applyBorder="1" applyAlignment="1">
      <alignment horizontal="center" vertical="center" wrapText="1"/>
    </xf>
    <xf numFmtId="0" fontId="3" fillId="0" borderId="17" xfId="1101" applyFont="1" applyBorder="1" applyAlignment="1">
      <alignment horizontal="center" vertical="center" wrapText="1"/>
    </xf>
    <xf numFmtId="49" fontId="3" fillId="0" borderId="0" xfId="1102" applyNumberFormat="1" applyFont="1" applyFill="1" applyBorder="1" applyAlignment="1">
      <alignment horizontal="left" vertical="top" wrapText="1"/>
    </xf>
    <xf numFmtId="49" fontId="3" fillId="0" borderId="0" xfId="1101" applyNumberFormat="1" applyFont="1" applyBorder="1" applyAlignment="1">
      <alignment horizontal="center" vertical="top"/>
    </xf>
    <xf numFmtId="0" fontId="2" fillId="0" borderId="11" xfId="0" applyFont="1" applyBorder="1" applyAlignment="1">
      <alignment horizontal="left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12" xfId="0" applyNumberFormat="1" applyFont="1" applyFill="1" applyBorder="1" applyAlignment="1">
      <alignment horizontal="left" vertical="top"/>
    </xf>
    <xf numFmtId="1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14" xfId="1102" applyNumberFormat="1" applyFont="1" applyFill="1" applyBorder="1" applyAlignment="1">
      <alignment horizontal="left" vertical="top"/>
    </xf>
    <xf numFmtId="0" fontId="0" fillId="0" borderId="0" xfId="0" applyFont="1" applyFill="1" applyBorder="1"/>
    <xf numFmtId="0" fontId="0" fillId="0" borderId="12" xfId="0" applyFont="1" applyFill="1" applyBorder="1"/>
    <xf numFmtId="0" fontId="3" fillId="0" borderId="11" xfId="0" applyFont="1" applyBorder="1" applyAlignment="1"/>
    <xf numFmtId="49" fontId="3" fillId="0" borderId="13" xfId="0" applyNumberFormat="1" applyFont="1" applyBorder="1" applyAlignment="1">
      <alignment horizontal="center" vertical="top"/>
    </xf>
    <xf numFmtId="49" fontId="3" fillId="0" borderId="21" xfId="0" applyNumberFormat="1" applyFont="1" applyBorder="1" applyAlignment="1">
      <alignment horizontal="center" vertical="top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25" borderId="11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31" borderId="22" xfId="0" applyFont="1" applyFill="1" applyBorder="1" applyAlignment="1">
      <alignment horizontal="center" vertical="center" wrapText="1"/>
    </xf>
    <xf numFmtId="0" fontId="3" fillId="31" borderId="23" xfId="0" applyFont="1" applyFill="1" applyBorder="1" applyAlignment="1">
      <alignment horizontal="center" vertical="center" wrapText="1"/>
    </xf>
    <xf numFmtId="0" fontId="3" fillId="33" borderId="15" xfId="0" applyFont="1" applyFill="1" applyBorder="1" applyAlignment="1">
      <alignment horizontal="center" wrapText="1"/>
    </xf>
    <xf numFmtId="0" fontId="3" fillId="33" borderId="16" xfId="0" applyFont="1" applyFill="1" applyBorder="1" applyAlignment="1">
      <alignment horizontal="center" wrapText="1"/>
    </xf>
    <xf numFmtId="0" fontId="3" fillId="33" borderId="17" xfId="0" applyFont="1" applyFill="1" applyBorder="1" applyAlignment="1">
      <alignment horizontal="center" wrapText="1"/>
    </xf>
    <xf numFmtId="0" fontId="3" fillId="33" borderId="15" xfId="0" applyFont="1" applyFill="1" applyBorder="1" applyAlignment="1">
      <alignment horizontal="center"/>
    </xf>
    <xf numFmtId="0" fontId="3" fillId="33" borderId="16" xfId="0" applyFont="1" applyFill="1" applyBorder="1" applyAlignment="1">
      <alignment horizontal="center"/>
    </xf>
    <xf numFmtId="0" fontId="3" fillId="33" borderId="17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right" vertical="center"/>
    </xf>
    <xf numFmtId="0" fontId="3" fillId="26" borderId="11" xfId="0" applyFont="1" applyFill="1" applyBorder="1" applyAlignment="1">
      <alignment horizontal="center" vertical="center" wrapText="1"/>
    </xf>
    <xf numFmtId="49" fontId="3" fillId="26" borderId="11" xfId="0" applyNumberFormat="1" applyFont="1" applyFill="1" applyBorder="1"/>
    <xf numFmtId="49" fontId="3" fillId="0" borderId="15" xfId="0" applyNumberFormat="1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top" wrapText="1"/>
    </xf>
    <xf numFmtId="49" fontId="3" fillId="0" borderId="24" xfId="1222" applyNumberFormat="1" applyFont="1" applyFill="1" applyBorder="1" applyAlignment="1" applyProtection="1">
      <alignment horizontal="left" vertical="center" wrapText="1"/>
    </xf>
    <xf numFmtId="49" fontId="3" fillId="0" borderId="19" xfId="1222" applyNumberFormat="1" applyFont="1" applyFill="1" applyBorder="1" applyAlignment="1" applyProtection="1">
      <alignment horizontal="left" vertical="center" wrapText="1"/>
    </xf>
    <xf numFmtId="49" fontId="3" fillId="0" borderId="20" xfId="1222" applyNumberFormat="1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49" fontId="3" fillId="0" borderId="16" xfId="0" applyNumberFormat="1" applyFont="1" applyFill="1" applyBorder="1" applyAlignment="1">
      <alignment horizontal="left" vertical="top" wrapText="1"/>
    </xf>
    <xf numFmtId="49" fontId="3" fillId="0" borderId="17" xfId="0" applyNumberFormat="1" applyFont="1" applyFill="1" applyBorder="1" applyAlignment="1">
      <alignment horizontal="left" vertical="top" wrapText="1"/>
    </xf>
    <xf numFmtId="49" fontId="3" fillId="0" borderId="25" xfId="1222" applyNumberFormat="1" applyFont="1" applyFill="1" applyBorder="1" applyAlignment="1" applyProtection="1">
      <alignment horizontal="left" vertical="center" wrapText="1"/>
    </xf>
    <xf numFmtId="49" fontId="3" fillId="0" borderId="16" xfId="1222" applyNumberFormat="1" applyFont="1" applyFill="1" applyBorder="1" applyAlignment="1" applyProtection="1">
      <alignment horizontal="left" vertical="center" wrapText="1"/>
    </xf>
    <xf numFmtId="49" fontId="3" fillId="0" borderId="17" xfId="1222" applyNumberFormat="1" applyFont="1" applyFill="1" applyBorder="1" applyAlignment="1" applyProtection="1">
      <alignment horizontal="left" vertical="center" wrapText="1"/>
    </xf>
    <xf numFmtId="49" fontId="3" fillId="0" borderId="15" xfId="0" applyNumberFormat="1" applyFont="1" applyFill="1" applyBorder="1" applyAlignment="1">
      <alignment horizontal="center"/>
    </xf>
    <xf numFmtId="49" fontId="3" fillId="0" borderId="16" xfId="0" applyNumberFormat="1" applyFont="1" applyFill="1" applyBorder="1" applyAlignment="1">
      <alignment horizontal="center"/>
    </xf>
    <xf numFmtId="49" fontId="3" fillId="0" borderId="17" xfId="0" applyNumberFormat="1" applyFont="1" applyFill="1" applyBorder="1" applyAlignment="1">
      <alignment horizontal="center"/>
    </xf>
    <xf numFmtId="49" fontId="3" fillId="28" borderId="11" xfId="0" applyNumberFormat="1" applyFont="1" applyFill="1" applyBorder="1"/>
    <xf numFmtId="0" fontId="27" fillId="0" borderId="13" xfId="0" applyFont="1" applyFill="1" applyBorder="1" applyAlignment="1">
      <alignment horizontal="right" vertical="center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33" borderId="22" xfId="0" applyFont="1" applyFill="1" applyBorder="1" applyAlignment="1">
      <alignment horizontal="center" vertical="center" wrapText="1"/>
    </xf>
    <xf numFmtId="0" fontId="3" fillId="33" borderId="23" xfId="0" applyFont="1" applyFill="1" applyBorder="1" applyAlignment="1">
      <alignment horizontal="center" vertical="center" wrapText="1"/>
    </xf>
    <xf numFmtId="0" fontId="27" fillId="31" borderId="11" xfId="0" applyFont="1" applyFill="1" applyBorder="1" applyAlignment="1">
      <alignment horizontal="center" vertical="center" wrapText="1"/>
    </xf>
    <xf numFmtId="0" fontId="3" fillId="31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28" borderId="11" xfId="0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wrapText="1"/>
    </xf>
    <xf numFmtId="49" fontId="3" fillId="0" borderId="16" xfId="0" applyNumberFormat="1" applyFont="1" applyFill="1" applyBorder="1" applyAlignment="1">
      <alignment horizontal="center" wrapText="1"/>
    </xf>
    <xf numFmtId="49" fontId="3" fillId="0" borderId="17" xfId="0" applyNumberFormat="1" applyFont="1" applyFill="1" applyBorder="1" applyAlignment="1">
      <alignment horizontal="center" wrapText="1"/>
    </xf>
    <xf numFmtId="0" fontId="27" fillId="0" borderId="15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24" borderId="1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3" fillId="0" borderId="15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27" borderId="22" xfId="0" applyFont="1" applyFill="1" applyBorder="1" applyAlignment="1">
      <alignment horizontal="center"/>
    </xf>
    <xf numFmtId="0" fontId="3" fillId="27" borderId="23" xfId="0" applyFont="1" applyFill="1" applyBorder="1" applyAlignment="1">
      <alignment horizontal="center"/>
    </xf>
    <xf numFmtId="0" fontId="3" fillId="27" borderId="11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49" fontId="3" fillId="0" borderId="19" xfId="0" applyNumberFormat="1" applyFont="1" applyFill="1" applyBorder="1" applyAlignment="1">
      <alignment horizontal="center" vertical="top"/>
    </xf>
    <xf numFmtId="0" fontId="3" fillId="0" borderId="19" xfId="0" applyFont="1" applyFill="1" applyBorder="1" applyAlignment="1">
      <alignment horizontal="center"/>
    </xf>
    <xf numFmtId="49" fontId="3" fillId="0" borderId="0" xfId="0" applyNumberFormat="1" applyFont="1" applyFill="1" applyAlignment="1">
      <alignment vertical="top" wrapText="1"/>
    </xf>
    <xf numFmtId="49" fontId="3" fillId="0" borderId="19" xfId="0" applyNumberFormat="1" applyFont="1" applyFill="1" applyBorder="1" applyAlignment="1">
      <alignment horizontal="center"/>
    </xf>
  </cellXfs>
  <cellStyles count="1225">
    <cellStyle name="20% — акцент1" xfId="1"/>
    <cellStyle name="20% - Акцент1 10" xfId="2"/>
    <cellStyle name="20% - Акцент1 11" xfId="3"/>
    <cellStyle name="20% - Акцент1 12" xfId="4"/>
    <cellStyle name="20% - Акцент1 13" xfId="5"/>
    <cellStyle name="20% - Акцент1 14" xfId="6"/>
    <cellStyle name="20% - Акцент1 15" xfId="7"/>
    <cellStyle name="20% - Акцент1 16" xfId="8"/>
    <cellStyle name="20% - Акцент1 2" xfId="9"/>
    <cellStyle name="20% — акцент1 2" xfId="10"/>
    <cellStyle name="20% - Акцент1 2 2" xfId="11"/>
    <cellStyle name="20% - Акцент1 2 2 2" xfId="12"/>
    <cellStyle name="20% - Акцент1 3" xfId="13"/>
    <cellStyle name="20% - Акцент1 3 2" xfId="14"/>
    <cellStyle name="20% - Акцент1 4" xfId="15"/>
    <cellStyle name="20% - Акцент1 4 2" xfId="16"/>
    <cellStyle name="20% - Акцент1 4 2 2" xfId="17"/>
    <cellStyle name="20% - Акцент1 5" xfId="18"/>
    <cellStyle name="20% - Акцент1 5 2" xfId="19"/>
    <cellStyle name="20% - Акцент1 5 2 2" xfId="20"/>
    <cellStyle name="20% - Акцент1 5 2 3" xfId="21"/>
    <cellStyle name="20% - Акцент1 5 2 4" xfId="22"/>
    <cellStyle name="20% - Акцент1 5 3" xfId="23"/>
    <cellStyle name="20% - Акцент1 5 4" xfId="24"/>
    <cellStyle name="20% - Акцент1 5 5" xfId="25"/>
    <cellStyle name="20% - Акцент1 6" xfId="26"/>
    <cellStyle name="20% - Акцент1 7" xfId="27"/>
    <cellStyle name="20% - Акцент1 8" xfId="28"/>
    <cellStyle name="20% - Акцент1 9" xfId="29"/>
    <cellStyle name="20% — акцент2" xfId="30"/>
    <cellStyle name="20% - Акцент2 10" xfId="31"/>
    <cellStyle name="20% - Акцент2 11" xfId="32"/>
    <cellStyle name="20% - Акцент2 12" xfId="33"/>
    <cellStyle name="20% - Акцент2 13" xfId="34"/>
    <cellStyle name="20% - Акцент2 14" xfId="35"/>
    <cellStyle name="20% - Акцент2 15" xfId="36"/>
    <cellStyle name="20% - Акцент2 16" xfId="37"/>
    <cellStyle name="20% - Акцент2 2" xfId="38"/>
    <cellStyle name="20% — акцент2 2" xfId="39"/>
    <cellStyle name="20% - Акцент2 2 2" xfId="40"/>
    <cellStyle name="20% - Акцент2 2 3" xfId="41"/>
    <cellStyle name="20% - Акцент2 2 4" xfId="42"/>
    <cellStyle name="20% - Акцент2 2 5" xfId="43"/>
    <cellStyle name="20% - Акцент2 2 5 2" xfId="44"/>
    <cellStyle name="20% - Акцент2 3" xfId="45"/>
    <cellStyle name="20% - Акцент2 3 2" xfId="46"/>
    <cellStyle name="20% - Акцент2 3 2 2" xfId="47"/>
    <cellStyle name="20% - Акцент2 3 2 3" xfId="48"/>
    <cellStyle name="20% - Акцент2 3 2 4" xfId="49"/>
    <cellStyle name="20% - Акцент2 3 3" xfId="50"/>
    <cellStyle name="20% - Акцент2 3 4" xfId="51"/>
    <cellStyle name="20% - Акцент2 3 5" xfId="52"/>
    <cellStyle name="20% - Акцент2 4" xfId="53"/>
    <cellStyle name="20% - Акцент2 4 2" xfId="54"/>
    <cellStyle name="20% - Акцент2 4 2 2" xfId="55"/>
    <cellStyle name="20% - Акцент2 4 2 3" xfId="56"/>
    <cellStyle name="20% - Акцент2 4 2 4" xfId="57"/>
    <cellStyle name="20% - Акцент2 4 3" xfId="58"/>
    <cellStyle name="20% - Акцент2 4 4" xfId="59"/>
    <cellStyle name="20% - Акцент2 4 5" xfId="60"/>
    <cellStyle name="20% - Акцент2 5" xfId="61"/>
    <cellStyle name="20% - Акцент2 5 2" xfId="62"/>
    <cellStyle name="20% - Акцент2 5 2 2" xfId="63"/>
    <cellStyle name="20% - Акцент2 5 2 3" xfId="64"/>
    <cellStyle name="20% - Акцент2 5 2 4" xfId="65"/>
    <cellStyle name="20% - Акцент2 5 3" xfId="66"/>
    <cellStyle name="20% - Акцент2 5 4" xfId="67"/>
    <cellStyle name="20% - Акцент2 5 5" xfId="68"/>
    <cellStyle name="20% - Акцент2 6" xfId="69"/>
    <cellStyle name="20% - Акцент2 6 2" xfId="70"/>
    <cellStyle name="20% - Акцент2 7" xfId="71"/>
    <cellStyle name="20% - Акцент2 7 2" xfId="72"/>
    <cellStyle name="20% - Акцент2 8" xfId="73"/>
    <cellStyle name="20% - Акцент2 8 2" xfId="74"/>
    <cellStyle name="20% - Акцент2 9" xfId="75"/>
    <cellStyle name="20% — акцент3" xfId="76"/>
    <cellStyle name="20% - Акцент3 10" xfId="77"/>
    <cellStyle name="20% - Акцент3 11" xfId="78"/>
    <cellStyle name="20% - Акцент3 12" xfId="79"/>
    <cellStyle name="20% - Акцент3 13" xfId="80"/>
    <cellStyle name="20% - Акцент3 14" xfId="81"/>
    <cellStyle name="20% - Акцент3 15" xfId="82"/>
    <cellStyle name="20% - Акцент3 16" xfId="83"/>
    <cellStyle name="20% - Акцент3 2" xfId="84"/>
    <cellStyle name="20% — акцент3 2" xfId="85"/>
    <cellStyle name="20% - Акцент3 2 2" xfId="86"/>
    <cellStyle name="20% - Акцент3 2 2 2" xfId="87"/>
    <cellStyle name="20% - Акцент3 2 3" xfId="88"/>
    <cellStyle name="20% - Акцент3 2 4" xfId="89"/>
    <cellStyle name="20% - Акцент3 2 5" xfId="90"/>
    <cellStyle name="20% - Акцент3 2 5 2" xfId="91"/>
    <cellStyle name="20% - Акцент3 3" xfId="92"/>
    <cellStyle name="20% - Акцент3 3 2" xfId="93"/>
    <cellStyle name="20% - Акцент3 3 2 2" xfId="94"/>
    <cellStyle name="20% - Акцент3 3 2 3" xfId="95"/>
    <cellStyle name="20% - Акцент3 3 2 4" xfId="96"/>
    <cellStyle name="20% - Акцент3 3 3" xfId="97"/>
    <cellStyle name="20% - Акцент3 3 4" xfId="98"/>
    <cellStyle name="20% - Акцент3 3 5" xfId="99"/>
    <cellStyle name="20% - Акцент3 4" xfId="100"/>
    <cellStyle name="20% - Акцент3 4 2" xfId="101"/>
    <cellStyle name="20% - Акцент3 4 2 2" xfId="102"/>
    <cellStyle name="20% - Акцент3 4 2 3" xfId="103"/>
    <cellStyle name="20% - Акцент3 4 2 4" xfId="104"/>
    <cellStyle name="20% - Акцент3 4 3" xfId="105"/>
    <cellStyle name="20% - Акцент3 4 4" xfId="106"/>
    <cellStyle name="20% - Акцент3 4 5" xfId="107"/>
    <cellStyle name="20% - Акцент3 5" xfId="108"/>
    <cellStyle name="20% - Акцент3 5 2" xfId="109"/>
    <cellStyle name="20% - Акцент3 5 2 2" xfId="110"/>
    <cellStyle name="20% - Акцент3 5 2 3" xfId="111"/>
    <cellStyle name="20% - Акцент3 5 2 4" xfId="112"/>
    <cellStyle name="20% - Акцент3 5 3" xfId="113"/>
    <cellStyle name="20% - Акцент3 5 4" xfId="114"/>
    <cellStyle name="20% - Акцент3 5 5" xfId="115"/>
    <cellStyle name="20% - Акцент3 6" xfId="116"/>
    <cellStyle name="20% - Акцент3 6 2" xfId="117"/>
    <cellStyle name="20% - Акцент3 7" xfId="118"/>
    <cellStyle name="20% - Акцент3 7 2" xfId="119"/>
    <cellStyle name="20% - Акцент3 8" xfId="120"/>
    <cellStyle name="20% - Акцент3 8 2" xfId="121"/>
    <cellStyle name="20% - Акцент3 9" xfId="122"/>
    <cellStyle name="20% — акцент4" xfId="123"/>
    <cellStyle name="20% - Акцент4 10" xfId="124"/>
    <cellStyle name="20% - Акцент4 11" xfId="125"/>
    <cellStyle name="20% - Акцент4 12" xfId="126"/>
    <cellStyle name="20% - Акцент4 13" xfId="127"/>
    <cellStyle name="20% - Акцент4 14" xfId="128"/>
    <cellStyle name="20% - Акцент4 15" xfId="129"/>
    <cellStyle name="20% - Акцент4 16" xfId="130"/>
    <cellStyle name="20% - Акцент4 2" xfId="131"/>
    <cellStyle name="20% — акцент4 2" xfId="132"/>
    <cellStyle name="20% - Акцент4 2 2" xfId="133"/>
    <cellStyle name="20% - Акцент4 2 2 2" xfId="134"/>
    <cellStyle name="20% - Акцент4 2 3" xfId="135"/>
    <cellStyle name="20% - Акцент4 2 4" xfId="136"/>
    <cellStyle name="20% - Акцент4 2 5" xfId="137"/>
    <cellStyle name="20% - Акцент4 2 5 2" xfId="138"/>
    <cellStyle name="20% - Акцент4 3" xfId="139"/>
    <cellStyle name="20% - Акцент4 3 2" xfId="140"/>
    <cellStyle name="20% - Акцент4 3 2 2" xfId="141"/>
    <cellStyle name="20% - Акцент4 3 2 3" xfId="142"/>
    <cellStyle name="20% - Акцент4 3 2 4" xfId="143"/>
    <cellStyle name="20% - Акцент4 3 3" xfId="144"/>
    <cellStyle name="20% - Акцент4 3 4" xfId="145"/>
    <cellStyle name="20% - Акцент4 3 5" xfId="146"/>
    <cellStyle name="20% - Акцент4 4" xfId="147"/>
    <cellStyle name="20% - Акцент4 4 2" xfId="148"/>
    <cellStyle name="20% - Акцент4 4 2 2" xfId="149"/>
    <cellStyle name="20% - Акцент4 4 2 3" xfId="150"/>
    <cellStyle name="20% - Акцент4 4 2 4" xfId="151"/>
    <cellStyle name="20% - Акцент4 4 3" xfId="152"/>
    <cellStyle name="20% - Акцент4 4 4" xfId="153"/>
    <cellStyle name="20% - Акцент4 4 5" xfId="154"/>
    <cellStyle name="20% - Акцент4 5" xfId="155"/>
    <cellStyle name="20% - Акцент4 5 2" xfId="156"/>
    <cellStyle name="20% - Акцент4 5 2 2" xfId="157"/>
    <cellStyle name="20% - Акцент4 5 2 3" xfId="158"/>
    <cellStyle name="20% - Акцент4 5 2 4" xfId="159"/>
    <cellStyle name="20% - Акцент4 5 3" xfId="160"/>
    <cellStyle name="20% - Акцент4 5 4" xfId="161"/>
    <cellStyle name="20% - Акцент4 5 5" xfId="162"/>
    <cellStyle name="20% - Акцент4 6" xfId="163"/>
    <cellStyle name="20% - Акцент4 6 2" xfId="164"/>
    <cellStyle name="20% - Акцент4 7" xfId="165"/>
    <cellStyle name="20% - Акцент4 7 2" xfId="166"/>
    <cellStyle name="20% - Акцент4 8" xfId="167"/>
    <cellStyle name="20% - Акцент4 8 2" xfId="168"/>
    <cellStyle name="20% - Акцент4 9" xfId="169"/>
    <cellStyle name="20% — акцент5" xfId="170"/>
    <cellStyle name="20% - Акцент5 10" xfId="171"/>
    <cellStyle name="20% - Акцент5 11" xfId="172"/>
    <cellStyle name="20% - Акцент5 12" xfId="173"/>
    <cellStyle name="20% - Акцент5 13" xfId="174"/>
    <cellStyle name="20% - Акцент5 14" xfId="175"/>
    <cellStyle name="20% - Акцент5 15" xfId="176"/>
    <cellStyle name="20% - Акцент5 16" xfId="177"/>
    <cellStyle name="20% - Акцент5 2" xfId="178"/>
    <cellStyle name="20% — акцент5 2" xfId="179"/>
    <cellStyle name="20% - Акцент5 2 2" xfId="180"/>
    <cellStyle name="20% - Акцент5 2 2 2" xfId="181"/>
    <cellStyle name="20% - Акцент5 2 3" xfId="182"/>
    <cellStyle name="20% - Акцент5 2 4" xfId="183"/>
    <cellStyle name="20% - Акцент5 2 5" xfId="184"/>
    <cellStyle name="20% - Акцент5 2 5 2" xfId="185"/>
    <cellStyle name="20% - Акцент5 3" xfId="186"/>
    <cellStyle name="20% - Акцент5 3 2" xfId="187"/>
    <cellStyle name="20% - Акцент5 3 2 2" xfId="188"/>
    <cellStyle name="20% - Акцент5 3 2 3" xfId="189"/>
    <cellStyle name="20% - Акцент5 3 2 4" xfId="190"/>
    <cellStyle name="20% - Акцент5 3 3" xfId="191"/>
    <cellStyle name="20% - Акцент5 3 4" xfId="192"/>
    <cellStyle name="20% - Акцент5 3 5" xfId="193"/>
    <cellStyle name="20% - Акцент5 4" xfId="194"/>
    <cellStyle name="20% - Акцент5 4 2" xfId="195"/>
    <cellStyle name="20% - Акцент5 4 2 2" xfId="196"/>
    <cellStyle name="20% - Акцент5 4 2 3" xfId="197"/>
    <cellStyle name="20% - Акцент5 4 2 4" xfId="198"/>
    <cellStyle name="20% - Акцент5 4 3" xfId="199"/>
    <cellStyle name="20% - Акцент5 4 4" xfId="200"/>
    <cellStyle name="20% - Акцент5 4 5" xfId="201"/>
    <cellStyle name="20% - Акцент5 5" xfId="202"/>
    <cellStyle name="20% - Акцент5 5 2" xfId="203"/>
    <cellStyle name="20% - Акцент5 5 2 2" xfId="204"/>
    <cellStyle name="20% - Акцент5 5 2 3" xfId="205"/>
    <cellStyle name="20% - Акцент5 5 2 4" xfId="206"/>
    <cellStyle name="20% - Акцент5 5 3" xfId="207"/>
    <cellStyle name="20% - Акцент5 5 4" xfId="208"/>
    <cellStyle name="20% - Акцент5 5 5" xfId="209"/>
    <cellStyle name="20% - Акцент5 6" xfId="210"/>
    <cellStyle name="20% - Акцент5 6 2" xfId="211"/>
    <cellStyle name="20% - Акцент5 7" xfId="212"/>
    <cellStyle name="20% - Акцент5 7 2" xfId="213"/>
    <cellStyle name="20% - Акцент5 8" xfId="214"/>
    <cellStyle name="20% - Акцент5 8 2" xfId="215"/>
    <cellStyle name="20% - Акцент5 9" xfId="216"/>
    <cellStyle name="20% — акцент6" xfId="217"/>
    <cellStyle name="20% - Акцент6 10" xfId="218"/>
    <cellStyle name="20% - Акцент6 11" xfId="219"/>
    <cellStyle name="20% - Акцент6 12" xfId="220"/>
    <cellStyle name="20% - Акцент6 13" xfId="221"/>
    <cellStyle name="20% - Акцент6 14" xfId="222"/>
    <cellStyle name="20% - Акцент6 15" xfId="223"/>
    <cellStyle name="20% - Акцент6 16" xfId="224"/>
    <cellStyle name="20% - Акцент6 2" xfId="225"/>
    <cellStyle name="20% — акцент6 2" xfId="226"/>
    <cellStyle name="20% - Акцент6 2 2" xfId="227"/>
    <cellStyle name="20% - Акцент6 2 3" xfId="228"/>
    <cellStyle name="20% - Акцент6 2 4" xfId="229"/>
    <cellStyle name="20% - Акцент6 2 5" xfId="230"/>
    <cellStyle name="20% - Акцент6 3" xfId="231"/>
    <cellStyle name="20% - Акцент6 3 2" xfId="232"/>
    <cellStyle name="20% - Акцент6 3 2 2" xfId="233"/>
    <cellStyle name="20% - Акцент6 3 2 3" xfId="234"/>
    <cellStyle name="20% - Акцент6 3 2 4" xfId="235"/>
    <cellStyle name="20% - Акцент6 3 3" xfId="236"/>
    <cellStyle name="20% - Акцент6 3 4" xfId="237"/>
    <cellStyle name="20% - Акцент6 3 5" xfId="238"/>
    <cellStyle name="20% - Акцент6 4" xfId="239"/>
    <cellStyle name="20% - Акцент6 4 2" xfId="240"/>
    <cellStyle name="20% - Акцент6 4 2 2" xfId="241"/>
    <cellStyle name="20% - Акцент6 4 2 3" xfId="242"/>
    <cellStyle name="20% - Акцент6 4 2 4" xfId="243"/>
    <cellStyle name="20% - Акцент6 4 3" xfId="244"/>
    <cellStyle name="20% - Акцент6 4 4" xfId="245"/>
    <cellStyle name="20% - Акцент6 4 5" xfId="246"/>
    <cellStyle name="20% - Акцент6 5" xfId="247"/>
    <cellStyle name="20% - Акцент6 5 2" xfId="248"/>
    <cellStyle name="20% - Акцент6 5 2 2" xfId="249"/>
    <cellStyle name="20% - Акцент6 5 2 3" xfId="250"/>
    <cellStyle name="20% - Акцент6 5 2 4" xfId="251"/>
    <cellStyle name="20% - Акцент6 5 3" xfId="252"/>
    <cellStyle name="20% - Акцент6 5 4" xfId="253"/>
    <cellStyle name="20% - Акцент6 5 5" xfId="254"/>
    <cellStyle name="20% - Акцент6 6" xfId="255"/>
    <cellStyle name="20% - Акцент6 6 2" xfId="256"/>
    <cellStyle name="20% - Акцент6 7" xfId="257"/>
    <cellStyle name="20% - Акцент6 7 2" xfId="258"/>
    <cellStyle name="20% - Акцент6 8" xfId="259"/>
    <cellStyle name="20% - Акцент6 8 2" xfId="260"/>
    <cellStyle name="20% - Акцент6 9" xfId="261"/>
    <cellStyle name="40% — акцент1" xfId="262"/>
    <cellStyle name="40% - Акцент1 10" xfId="263"/>
    <cellStyle name="40% - Акцент1 11" xfId="264"/>
    <cellStyle name="40% - Акцент1 12" xfId="265"/>
    <cellStyle name="40% - Акцент1 13" xfId="266"/>
    <cellStyle name="40% - Акцент1 14" xfId="267"/>
    <cellStyle name="40% - Акцент1 15" xfId="268"/>
    <cellStyle name="40% - Акцент1 16" xfId="269"/>
    <cellStyle name="40% - Акцент1 2" xfId="270"/>
    <cellStyle name="40% — акцент1 2" xfId="271"/>
    <cellStyle name="40% - Акцент1 2 2" xfId="272"/>
    <cellStyle name="40% - Акцент1 2 3" xfId="273"/>
    <cellStyle name="40% - Акцент1 2 4" xfId="274"/>
    <cellStyle name="40% - Акцент1 2 5" xfId="275"/>
    <cellStyle name="40% - Акцент1 3" xfId="276"/>
    <cellStyle name="40% - Акцент1 3 2" xfId="277"/>
    <cellStyle name="40% - Акцент1 3 2 2" xfId="278"/>
    <cellStyle name="40% - Акцент1 3 2 3" xfId="279"/>
    <cellStyle name="40% - Акцент1 3 2 4" xfId="280"/>
    <cellStyle name="40% - Акцент1 3 3" xfId="281"/>
    <cellStyle name="40% - Акцент1 3 4" xfId="282"/>
    <cellStyle name="40% - Акцент1 3 5" xfId="283"/>
    <cellStyle name="40% - Акцент1 4" xfId="284"/>
    <cellStyle name="40% - Акцент1 4 2" xfId="285"/>
    <cellStyle name="40% - Акцент1 4 2 2" xfId="286"/>
    <cellStyle name="40% - Акцент1 4 2 3" xfId="287"/>
    <cellStyle name="40% - Акцент1 4 2 4" xfId="288"/>
    <cellStyle name="40% - Акцент1 4 3" xfId="289"/>
    <cellStyle name="40% - Акцент1 4 4" xfId="290"/>
    <cellStyle name="40% - Акцент1 4 5" xfId="291"/>
    <cellStyle name="40% - Акцент1 5" xfId="292"/>
    <cellStyle name="40% - Акцент1 5 2" xfId="293"/>
    <cellStyle name="40% - Акцент1 5 2 2" xfId="294"/>
    <cellStyle name="40% - Акцент1 5 2 3" xfId="295"/>
    <cellStyle name="40% - Акцент1 5 2 4" xfId="296"/>
    <cellStyle name="40% - Акцент1 5 3" xfId="297"/>
    <cellStyle name="40% - Акцент1 5 4" xfId="298"/>
    <cellStyle name="40% - Акцент1 5 5" xfId="299"/>
    <cellStyle name="40% - Акцент1 6" xfId="300"/>
    <cellStyle name="40% - Акцент1 6 2" xfId="301"/>
    <cellStyle name="40% - Акцент1 7" xfId="302"/>
    <cellStyle name="40% - Акцент1 7 2" xfId="303"/>
    <cellStyle name="40% - Акцент1 8" xfId="304"/>
    <cellStyle name="40% - Акцент1 8 2" xfId="305"/>
    <cellStyle name="40% - Акцент1 9" xfId="306"/>
    <cellStyle name="40% — акцент2" xfId="307"/>
    <cellStyle name="40% - Акцент2 10" xfId="308"/>
    <cellStyle name="40% - Акцент2 11" xfId="309"/>
    <cellStyle name="40% - Акцент2 12" xfId="310"/>
    <cellStyle name="40% - Акцент2 13" xfId="311"/>
    <cellStyle name="40% - Акцент2 14" xfId="312"/>
    <cellStyle name="40% - Акцент2 15" xfId="313"/>
    <cellStyle name="40% - Акцент2 16" xfId="314"/>
    <cellStyle name="40% - Акцент2 2" xfId="315"/>
    <cellStyle name="40% — акцент2 2" xfId="316"/>
    <cellStyle name="40% - Акцент2 2 2" xfId="317"/>
    <cellStyle name="40% - Акцент2 2 3" xfId="318"/>
    <cellStyle name="40% - Акцент2 2 4" xfId="319"/>
    <cellStyle name="40% - Акцент2 2 5" xfId="320"/>
    <cellStyle name="40% - Акцент2 3" xfId="321"/>
    <cellStyle name="40% - Акцент2 3 2" xfId="322"/>
    <cellStyle name="40% - Акцент2 3 2 2" xfId="323"/>
    <cellStyle name="40% - Акцент2 3 2 3" xfId="324"/>
    <cellStyle name="40% - Акцент2 3 2 4" xfId="325"/>
    <cellStyle name="40% - Акцент2 3 3" xfId="326"/>
    <cellStyle name="40% - Акцент2 3 4" xfId="327"/>
    <cellStyle name="40% - Акцент2 3 5" xfId="328"/>
    <cellStyle name="40% - Акцент2 4" xfId="329"/>
    <cellStyle name="40% - Акцент2 4 2" xfId="330"/>
    <cellStyle name="40% - Акцент2 4 2 2" xfId="331"/>
    <cellStyle name="40% - Акцент2 4 2 3" xfId="332"/>
    <cellStyle name="40% - Акцент2 4 2 4" xfId="333"/>
    <cellStyle name="40% - Акцент2 4 3" xfId="334"/>
    <cellStyle name="40% - Акцент2 4 4" xfId="335"/>
    <cellStyle name="40% - Акцент2 4 5" xfId="336"/>
    <cellStyle name="40% - Акцент2 5" xfId="337"/>
    <cellStyle name="40% - Акцент2 5 2" xfId="338"/>
    <cellStyle name="40% - Акцент2 5 2 2" xfId="339"/>
    <cellStyle name="40% - Акцент2 5 2 3" xfId="340"/>
    <cellStyle name="40% - Акцент2 5 2 4" xfId="341"/>
    <cellStyle name="40% - Акцент2 5 3" xfId="342"/>
    <cellStyle name="40% - Акцент2 5 4" xfId="343"/>
    <cellStyle name="40% - Акцент2 5 5" xfId="344"/>
    <cellStyle name="40% - Акцент2 6" xfId="345"/>
    <cellStyle name="40% - Акцент2 6 2" xfId="346"/>
    <cellStyle name="40% - Акцент2 7" xfId="347"/>
    <cellStyle name="40% - Акцент2 7 2" xfId="348"/>
    <cellStyle name="40% - Акцент2 8" xfId="349"/>
    <cellStyle name="40% - Акцент2 8 2" xfId="350"/>
    <cellStyle name="40% - Акцент2 9" xfId="351"/>
    <cellStyle name="40% — акцент3" xfId="352"/>
    <cellStyle name="40% - Акцент3 10" xfId="353"/>
    <cellStyle name="40% - Акцент3 11" xfId="354"/>
    <cellStyle name="40% - Акцент3 12" xfId="355"/>
    <cellStyle name="40% - Акцент3 13" xfId="356"/>
    <cellStyle name="40% - Акцент3 14" xfId="357"/>
    <cellStyle name="40% - Акцент3 15" xfId="358"/>
    <cellStyle name="40% - Акцент3 16" xfId="359"/>
    <cellStyle name="40% - Акцент3 2" xfId="360"/>
    <cellStyle name="40% — акцент3 2" xfId="361"/>
    <cellStyle name="40% - Акцент3 2 2" xfId="362"/>
    <cellStyle name="40% - Акцент3 2 3" xfId="363"/>
    <cellStyle name="40% - Акцент3 2 4" xfId="364"/>
    <cellStyle name="40% - Акцент3 2 5" xfId="365"/>
    <cellStyle name="40% - Акцент3 3" xfId="366"/>
    <cellStyle name="40% - Акцент3 3 2" xfId="367"/>
    <cellStyle name="40% - Акцент3 3 2 2" xfId="368"/>
    <cellStyle name="40% - Акцент3 3 2 3" xfId="369"/>
    <cellStyle name="40% - Акцент3 3 2 4" xfId="370"/>
    <cellStyle name="40% - Акцент3 3 3" xfId="371"/>
    <cellStyle name="40% - Акцент3 3 4" xfId="372"/>
    <cellStyle name="40% - Акцент3 3 5" xfId="373"/>
    <cellStyle name="40% - Акцент3 4" xfId="374"/>
    <cellStyle name="40% - Акцент3 4 2" xfId="375"/>
    <cellStyle name="40% - Акцент3 4 2 2" xfId="376"/>
    <cellStyle name="40% - Акцент3 4 2 3" xfId="377"/>
    <cellStyle name="40% - Акцент3 4 2 4" xfId="378"/>
    <cellStyle name="40% - Акцент3 4 3" xfId="379"/>
    <cellStyle name="40% - Акцент3 4 4" xfId="380"/>
    <cellStyle name="40% - Акцент3 4 5" xfId="381"/>
    <cellStyle name="40% - Акцент3 5" xfId="382"/>
    <cellStyle name="40% - Акцент3 5 2" xfId="383"/>
    <cellStyle name="40% - Акцент3 5 2 2" xfId="384"/>
    <cellStyle name="40% - Акцент3 5 2 3" xfId="385"/>
    <cellStyle name="40% - Акцент3 5 2 4" xfId="386"/>
    <cellStyle name="40% - Акцент3 5 3" xfId="387"/>
    <cellStyle name="40% - Акцент3 5 4" xfId="388"/>
    <cellStyle name="40% - Акцент3 5 5" xfId="389"/>
    <cellStyle name="40% - Акцент3 6" xfId="390"/>
    <cellStyle name="40% - Акцент3 6 2" xfId="391"/>
    <cellStyle name="40% - Акцент3 7" xfId="392"/>
    <cellStyle name="40% - Акцент3 7 2" xfId="393"/>
    <cellStyle name="40% - Акцент3 8" xfId="394"/>
    <cellStyle name="40% - Акцент3 8 2" xfId="395"/>
    <cellStyle name="40% - Акцент3 9" xfId="396"/>
    <cellStyle name="40% — акцент4" xfId="397"/>
    <cellStyle name="40% - Акцент4 10" xfId="398"/>
    <cellStyle name="40% - Акцент4 11" xfId="399"/>
    <cellStyle name="40% - Акцент4 12" xfId="400"/>
    <cellStyle name="40% - Акцент4 13" xfId="401"/>
    <cellStyle name="40% - Акцент4 14" xfId="402"/>
    <cellStyle name="40% - Акцент4 15" xfId="403"/>
    <cellStyle name="40% - Акцент4 16" xfId="404"/>
    <cellStyle name="40% - Акцент4 2" xfId="405"/>
    <cellStyle name="40% — акцент4 2" xfId="406"/>
    <cellStyle name="40% - Акцент4 2 2" xfId="407"/>
    <cellStyle name="40% - Акцент4 2 3" xfId="408"/>
    <cellStyle name="40% - Акцент4 2 4" xfId="409"/>
    <cellStyle name="40% - Акцент4 2 5" xfId="410"/>
    <cellStyle name="40% - Акцент4 3" xfId="411"/>
    <cellStyle name="40% - Акцент4 3 2" xfId="412"/>
    <cellStyle name="40% - Акцент4 3 2 2" xfId="413"/>
    <cellStyle name="40% - Акцент4 3 2 3" xfId="414"/>
    <cellStyle name="40% - Акцент4 3 2 4" xfId="415"/>
    <cellStyle name="40% - Акцент4 3 3" xfId="416"/>
    <cellStyle name="40% - Акцент4 3 4" xfId="417"/>
    <cellStyle name="40% - Акцент4 3 5" xfId="418"/>
    <cellStyle name="40% - Акцент4 4" xfId="419"/>
    <cellStyle name="40% - Акцент4 4 2" xfId="420"/>
    <cellStyle name="40% - Акцент4 4 2 2" xfId="421"/>
    <cellStyle name="40% - Акцент4 4 2 3" xfId="422"/>
    <cellStyle name="40% - Акцент4 4 2 4" xfId="423"/>
    <cellStyle name="40% - Акцент4 4 3" xfId="424"/>
    <cellStyle name="40% - Акцент4 4 4" xfId="425"/>
    <cellStyle name="40% - Акцент4 4 5" xfId="426"/>
    <cellStyle name="40% - Акцент4 5" xfId="427"/>
    <cellStyle name="40% - Акцент4 5 2" xfId="428"/>
    <cellStyle name="40% - Акцент4 5 2 2" xfId="429"/>
    <cellStyle name="40% - Акцент4 5 2 3" xfId="430"/>
    <cellStyle name="40% - Акцент4 5 2 4" xfId="431"/>
    <cellStyle name="40% - Акцент4 5 3" xfId="432"/>
    <cellStyle name="40% - Акцент4 5 4" xfId="433"/>
    <cellStyle name="40% - Акцент4 5 5" xfId="434"/>
    <cellStyle name="40% - Акцент4 6" xfId="435"/>
    <cellStyle name="40% - Акцент4 6 2" xfId="436"/>
    <cellStyle name="40% - Акцент4 7" xfId="437"/>
    <cellStyle name="40% - Акцент4 7 2" xfId="438"/>
    <cellStyle name="40% - Акцент4 8" xfId="439"/>
    <cellStyle name="40% - Акцент4 8 2" xfId="440"/>
    <cellStyle name="40% - Акцент4 9" xfId="441"/>
    <cellStyle name="40% — акцент5" xfId="442"/>
    <cellStyle name="40% - Акцент5 10" xfId="443"/>
    <cellStyle name="40% - Акцент5 11" xfId="444"/>
    <cellStyle name="40% - Акцент5 12" xfId="445"/>
    <cellStyle name="40% - Акцент5 13" xfId="446"/>
    <cellStyle name="40% - Акцент5 14" xfId="447"/>
    <cellStyle name="40% - Акцент5 15" xfId="448"/>
    <cellStyle name="40% - Акцент5 16" xfId="449"/>
    <cellStyle name="40% - Акцент5 2" xfId="450"/>
    <cellStyle name="40% — акцент5 2" xfId="451"/>
    <cellStyle name="40% - Акцент5 2 2" xfId="452"/>
    <cellStyle name="40% - Акцент5 2 3" xfId="453"/>
    <cellStyle name="40% - Акцент5 2 4" xfId="454"/>
    <cellStyle name="40% - Акцент5 2 5" xfId="455"/>
    <cellStyle name="40% - Акцент5 3" xfId="456"/>
    <cellStyle name="40% - Акцент5 3 2" xfId="457"/>
    <cellStyle name="40% - Акцент5 3 2 2" xfId="458"/>
    <cellStyle name="40% - Акцент5 3 2 3" xfId="459"/>
    <cellStyle name="40% - Акцент5 3 2 4" xfId="460"/>
    <cellStyle name="40% - Акцент5 3 3" xfId="461"/>
    <cellStyle name="40% - Акцент5 3 4" xfId="462"/>
    <cellStyle name="40% - Акцент5 3 5" xfId="463"/>
    <cellStyle name="40% - Акцент5 4" xfId="464"/>
    <cellStyle name="40% - Акцент5 4 2" xfId="465"/>
    <cellStyle name="40% - Акцент5 4 2 2" xfId="466"/>
    <cellStyle name="40% - Акцент5 4 2 3" xfId="467"/>
    <cellStyle name="40% - Акцент5 4 2 4" xfId="468"/>
    <cellStyle name="40% - Акцент5 4 3" xfId="469"/>
    <cellStyle name="40% - Акцент5 4 4" xfId="470"/>
    <cellStyle name="40% - Акцент5 4 5" xfId="471"/>
    <cellStyle name="40% - Акцент5 5" xfId="472"/>
    <cellStyle name="40% - Акцент5 5 2" xfId="473"/>
    <cellStyle name="40% - Акцент5 5 2 2" xfId="474"/>
    <cellStyle name="40% - Акцент5 5 2 3" xfId="475"/>
    <cellStyle name="40% - Акцент5 5 2 4" xfId="476"/>
    <cellStyle name="40% - Акцент5 5 3" xfId="477"/>
    <cellStyle name="40% - Акцент5 5 4" xfId="478"/>
    <cellStyle name="40% - Акцент5 5 5" xfId="479"/>
    <cellStyle name="40% - Акцент5 6" xfId="480"/>
    <cellStyle name="40% - Акцент5 6 2" xfId="481"/>
    <cellStyle name="40% - Акцент5 7" xfId="482"/>
    <cellStyle name="40% - Акцент5 7 2" xfId="483"/>
    <cellStyle name="40% - Акцент5 8" xfId="484"/>
    <cellStyle name="40% - Акцент5 8 2" xfId="485"/>
    <cellStyle name="40% - Акцент5 9" xfId="486"/>
    <cellStyle name="40% — акцент6" xfId="487"/>
    <cellStyle name="40% - Акцент6 10" xfId="488"/>
    <cellStyle name="40% - Акцент6 11" xfId="489"/>
    <cellStyle name="40% - Акцент6 12" xfId="490"/>
    <cellStyle name="40% - Акцент6 13" xfId="491"/>
    <cellStyle name="40% - Акцент6 14" xfId="492"/>
    <cellStyle name="40% - Акцент6 15" xfId="493"/>
    <cellStyle name="40% - Акцент6 16" xfId="494"/>
    <cellStyle name="40% - Акцент6 2" xfId="495"/>
    <cellStyle name="40% — акцент6 2" xfId="496"/>
    <cellStyle name="40% - Акцент6 2 2" xfId="497"/>
    <cellStyle name="40% - Акцент6 2 3" xfId="498"/>
    <cellStyle name="40% - Акцент6 2 4" xfId="499"/>
    <cellStyle name="40% - Акцент6 2 5" xfId="500"/>
    <cellStyle name="40% - Акцент6 3" xfId="501"/>
    <cellStyle name="40% - Акцент6 3 2" xfId="502"/>
    <cellStyle name="40% - Акцент6 3 2 2" xfId="503"/>
    <cellStyle name="40% - Акцент6 3 2 3" xfId="504"/>
    <cellStyle name="40% - Акцент6 3 2 4" xfId="505"/>
    <cellStyle name="40% - Акцент6 3 3" xfId="506"/>
    <cellStyle name="40% - Акцент6 3 4" xfId="507"/>
    <cellStyle name="40% - Акцент6 3 5" xfId="508"/>
    <cellStyle name="40% - Акцент6 4" xfId="509"/>
    <cellStyle name="40% - Акцент6 4 2" xfId="510"/>
    <cellStyle name="40% - Акцент6 4 2 2" xfId="511"/>
    <cellStyle name="40% - Акцент6 4 2 3" xfId="512"/>
    <cellStyle name="40% - Акцент6 4 2 4" xfId="513"/>
    <cellStyle name="40% - Акцент6 4 3" xfId="514"/>
    <cellStyle name="40% - Акцент6 4 4" xfId="515"/>
    <cellStyle name="40% - Акцент6 4 5" xfId="516"/>
    <cellStyle name="40% - Акцент6 5" xfId="517"/>
    <cellStyle name="40% - Акцент6 5 2" xfId="518"/>
    <cellStyle name="40% - Акцент6 5 2 2" xfId="519"/>
    <cellStyle name="40% - Акцент6 5 2 3" xfId="520"/>
    <cellStyle name="40% - Акцент6 5 2 4" xfId="521"/>
    <cellStyle name="40% - Акцент6 5 3" xfId="522"/>
    <cellStyle name="40% - Акцент6 5 4" xfId="523"/>
    <cellStyle name="40% - Акцент6 5 5" xfId="524"/>
    <cellStyle name="40% - Акцент6 6" xfId="525"/>
    <cellStyle name="40% - Акцент6 6 2" xfId="526"/>
    <cellStyle name="40% - Акцент6 7" xfId="527"/>
    <cellStyle name="40% - Акцент6 7 2" xfId="528"/>
    <cellStyle name="40% - Акцент6 8" xfId="529"/>
    <cellStyle name="40% - Акцент6 8 2" xfId="530"/>
    <cellStyle name="40% - Акцент6 9" xfId="531"/>
    <cellStyle name="60% — акцент1" xfId="532"/>
    <cellStyle name="60% - Акцент1 10" xfId="533"/>
    <cellStyle name="60% - Акцент1 11" xfId="534"/>
    <cellStyle name="60% - Акцент1 12" xfId="535"/>
    <cellStyle name="60% - Акцент1 13" xfId="536"/>
    <cellStyle name="60% - Акцент1 14" xfId="537"/>
    <cellStyle name="60% - Акцент1 15" xfId="538"/>
    <cellStyle name="60% - Акцент1 16" xfId="539"/>
    <cellStyle name="60% - Акцент1 2" xfId="540"/>
    <cellStyle name="60% — акцент1 2" xfId="541"/>
    <cellStyle name="60% - Акцент1 2 2" xfId="542"/>
    <cellStyle name="60% - Акцент1 2 2 2" xfId="543"/>
    <cellStyle name="60% - Акцент1 2 3" xfId="544"/>
    <cellStyle name="60% - Акцент1 3" xfId="545"/>
    <cellStyle name="60% - Акцент1 3 2" xfId="546"/>
    <cellStyle name="60% - Акцент1 4" xfId="547"/>
    <cellStyle name="60% - Акцент1 4 2" xfId="548"/>
    <cellStyle name="60% - Акцент1 5" xfId="549"/>
    <cellStyle name="60% - Акцент1 5 2" xfId="550"/>
    <cellStyle name="60% - Акцент1 6" xfId="551"/>
    <cellStyle name="60% - Акцент1 7" xfId="552"/>
    <cellStyle name="60% - Акцент1 8" xfId="553"/>
    <cellStyle name="60% - Акцент1 9" xfId="554"/>
    <cellStyle name="60% — акцент2" xfId="555"/>
    <cellStyle name="60% - Акцент2 10" xfId="556"/>
    <cellStyle name="60% - Акцент2 11" xfId="557"/>
    <cellStyle name="60% - Акцент2 12" xfId="558"/>
    <cellStyle name="60% - Акцент2 13" xfId="559"/>
    <cellStyle name="60% - Акцент2 14" xfId="560"/>
    <cellStyle name="60% - Акцент2 15" xfId="561"/>
    <cellStyle name="60% - Акцент2 16" xfId="562"/>
    <cellStyle name="60% - Акцент2 2" xfId="563"/>
    <cellStyle name="60% — акцент2 2" xfId="564"/>
    <cellStyle name="60% - Акцент2 2 2" xfId="565"/>
    <cellStyle name="60% - Акцент2 2 2 2" xfId="566"/>
    <cellStyle name="60% - Акцент2 2 3" xfId="567"/>
    <cellStyle name="60% - Акцент2 3" xfId="568"/>
    <cellStyle name="60% - Акцент2 3 2" xfId="569"/>
    <cellStyle name="60% - Акцент2 4" xfId="570"/>
    <cellStyle name="60% - Акцент2 4 2" xfId="571"/>
    <cellStyle name="60% - Акцент2 5" xfId="572"/>
    <cellStyle name="60% - Акцент2 5 2" xfId="573"/>
    <cellStyle name="60% - Акцент2 6" xfId="574"/>
    <cellStyle name="60% - Акцент2 7" xfId="575"/>
    <cellStyle name="60% - Акцент2 8" xfId="576"/>
    <cellStyle name="60% - Акцент2 9" xfId="577"/>
    <cellStyle name="60% — акцент3" xfId="578"/>
    <cellStyle name="60% - Акцент3 10" xfId="579"/>
    <cellStyle name="60% - Акцент3 11" xfId="580"/>
    <cellStyle name="60% - Акцент3 12" xfId="581"/>
    <cellStyle name="60% - Акцент3 13" xfId="582"/>
    <cellStyle name="60% - Акцент3 14" xfId="583"/>
    <cellStyle name="60% - Акцент3 15" xfId="584"/>
    <cellStyle name="60% - Акцент3 16" xfId="585"/>
    <cellStyle name="60% - Акцент3 2" xfId="586"/>
    <cellStyle name="60% — акцент3 2" xfId="587"/>
    <cellStyle name="60% - Акцент3 2 2" xfId="588"/>
    <cellStyle name="60% - Акцент3 2 2 2" xfId="589"/>
    <cellStyle name="60% - Акцент3 2 3" xfId="590"/>
    <cellStyle name="60% - Акцент3 3" xfId="591"/>
    <cellStyle name="60% - Акцент3 3 2" xfId="592"/>
    <cellStyle name="60% - Акцент3 4" xfId="593"/>
    <cellStyle name="60% - Акцент3 4 2" xfId="594"/>
    <cellStyle name="60% - Акцент3 5" xfId="595"/>
    <cellStyle name="60% - Акцент3 5 2" xfId="596"/>
    <cellStyle name="60% - Акцент3 6" xfId="597"/>
    <cellStyle name="60% - Акцент3 7" xfId="598"/>
    <cellStyle name="60% - Акцент3 8" xfId="599"/>
    <cellStyle name="60% - Акцент3 9" xfId="600"/>
    <cellStyle name="60% — акцент4" xfId="601"/>
    <cellStyle name="60% - Акцент4 10" xfId="602"/>
    <cellStyle name="60% - Акцент4 11" xfId="603"/>
    <cellStyle name="60% - Акцент4 12" xfId="604"/>
    <cellStyle name="60% - Акцент4 13" xfId="605"/>
    <cellStyle name="60% - Акцент4 14" xfId="606"/>
    <cellStyle name="60% - Акцент4 15" xfId="607"/>
    <cellStyle name="60% - Акцент4 16" xfId="608"/>
    <cellStyle name="60% - Акцент4 2" xfId="609"/>
    <cellStyle name="60% — акцент4 2" xfId="610"/>
    <cellStyle name="60% - Акцент4 2 2" xfId="611"/>
    <cellStyle name="60% - Акцент4 2 2 2" xfId="612"/>
    <cellStyle name="60% - Акцент4 2 3" xfId="613"/>
    <cellStyle name="60% - Акцент4 3" xfId="614"/>
    <cellStyle name="60% - Акцент4 3 2" xfId="615"/>
    <cellStyle name="60% - Акцент4 4" xfId="616"/>
    <cellStyle name="60% - Акцент4 4 2" xfId="617"/>
    <cellStyle name="60% - Акцент4 5" xfId="618"/>
    <cellStyle name="60% - Акцент4 5 2" xfId="619"/>
    <cellStyle name="60% - Акцент4 6" xfId="620"/>
    <cellStyle name="60% - Акцент4 7" xfId="621"/>
    <cellStyle name="60% - Акцент4 8" xfId="622"/>
    <cellStyle name="60% - Акцент4 9" xfId="623"/>
    <cellStyle name="60% — акцент5" xfId="624"/>
    <cellStyle name="60% - Акцент5 10" xfId="625"/>
    <cellStyle name="60% - Акцент5 11" xfId="626"/>
    <cellStyle name="60% - Акцент5 12" xfId="627"/>
    <cellStyle name="60% - Акцент5 13" xfId="628"/>
    <cellStyle name="60% - Акцент5 14" xfId="629"/>
    <cellStyle name="60% - Акцент5 15" xfId="630"/>
    <cellStyle name="60% - Акцент5 16" xfId="631"/>
    <cellStyle name="60% - Акцент5 2" xfId="632"/>
    <cellStyle name="60% — акцент5 2" xfId="633"/>
    <cellStyle name="60% - Акцент5 2 2" xfId="634"/>
    <cellStyle name="60% - Акцент5 2 2 2" xfId="635"/>
    <cellStyle name="60% - Акцент5 2 3" xfId="636"/>
    <cellStyle name="60% - Акцент5 3" xfId="637"/>
    <cellStyle name="60% - Акцент5 3 2" xfId="638"/>
    <cellStyle name="60% - Акцент5 4" xfId="639"/>
    <cellStyle name="60% - Акцент5 4 2" xfId="640"/>
    <cellStyle name="60% - Акцент5 5" xfId="641"/>
    <cellStyle name="60% - Акцент5 5 2" xfId="642"/>
    <cellStyle name="60% - Акцент5 6" xfId="643"/>
    <cellStyle name="60% - Акцент5 7" xfId="644"/>
    <cellStyle name="60% - Акцент5 8" xfId="645"/>
    <cellStyle name="60% - Акцент5 9" xfId="646"/>
    <cellStyle name="60% — акцент6" xfId="647"/>
    <cellStyle name="60% - Акцент6 10" xfId="648"/>
    <cellStyle name="60% - Акцент6 11" xfId="649"/>
    <cellStyle name="60% - Акцент6 12" xfId="650"/>
    <cellStyle name="60% - Акцент6 13" xfId="651"/>
    <cellStyle name="60% - Акцент6 14" xfId="652"/>
    <cellStyle name="60% - Акцент6 15" xfId="653"/>
    <cellStyle name="60% - Акцент6 16" xfId="654"/>
    <cellStyle name="60% - Акцент6 2" xfId="655"/>
    <cellStyle name="60% — акцент6 2" xfId="656"/>
    <cellStyle name="60% - Акцент6 2 2" xfId="657"/>
    <cellStyle name="60% - Акцент6 2 2 2" xfId="658"/>
    <cellStyle name="60% - Акцент6 2 3" xfId="659"/>
    <cellStyle name="60% - Акцент6 3" xfId="660"/>
    <cellStyle name="60% - Акцент6 3 2" xfId="661"/>
    <cellStyle name="60% - Акцент6 4" xfId="662"/>
    <cellStyle name="60% - Акцент6 4 2" xfId="663"/>
    <cellStyle name="60% - Акцент6 5" xfId="664"/>
    <cellStyle name="60% - Акцент6 5 2" xfId="665"/>
    <cellStyle name="60% - Акцент6 6" xfId="666"/>
    <cellStyle name="60% - Акцент6 7" xfId="667"/>
    <cellStyle name="60% - Акцент6 8" xfId="668"/>
    <cellStyle name="60% - Акцент6 9" xfId="669"/>
    <cellStyle name="dataCell" xfId="1222"/>
    <cellStyle name="Акцент1" xfId="670"/>
    <cellStyle name="Акцент1 10" xfId="671"/>
    <cellStyle name="Акцент1 11" xfId="672"/>
    <cellStyle name="Акцент1 12" xfId="673"/>
    <cellStyle name="Акцент1 13" xfId="674"/>
    <cellStyle name="Акцент1 14" xfId="675"/>
    <cellStyle name="Акцент1 15" xfId="676"/>
    <cellStyle name="Акцент1 16" xfId="677"/>
    <cellStyle name="Акцент1 2" xfId="678"/>
    <cellStyle name="Акцент1 2 2" xfId="679"/>
    <cellStyle name="Акцент1 2 2 2" xfId="680"/>
    <cellStyle name="Акцент1 2 3" xfId="681"/>
    <cellStyle name="Акцент1 3" xfId="682"/>
    <cellStyle name="Акцент1 3 2" xfId="683"/>
    <cellStyle name="Акцент1 4" xfId="684"/>
    <cellStyle name="Акцент1 4 2" xfId="685"/>
    <cellStyle name="Акцент1 5" xfId="686"/>
    <cellStyle name="Акцент1 5 2" xfId="687"/>
    <cellStyle name="Акцент1 6" xfId="688"/>
    <cellStyle name="Акцент1 7" xfId="689"/>
    <cellStyle name="Акцент1 8" xfId="690"/>
    <cellStyle name="Акцент1 9" xfId="691"/>
    <cellStyle name="Акцент2" xfId="692"/>
    <cellStyle name="Акцент2 10" xfId="693"/>
    <cellStyle name="Акцент2 11" xfId="694"/>
    <cellStyle name="Акцент2 12" xfId="695"/>
    <cellStyle name="Акцент2 13" xfId="696"/>
    <cellStyle name="Акцент2 14" xfId="697"/>
    <cellStyle name="Акцент2 15" xfId="698"/>
    <cellStyle name="Акцент2 16" xfId="699"/>
    <cellStyle name="Акцент2 2" xfId="700"/>
    <cellStyle name="Акцент2 2 2" xfId="701"/>
    <cellStyle name="Акцент2 2 2 2" xfId="702"/>
    <cellStyle name="Акцент2 2 3" xfId="703"/>
    <cellStyle name="Акцент2 3" xfId="704"/>
    <cellStyle name="Акцент2 3 2" xfId="705"/>
    <cellStyle name="Акцент2 4" xfId="706"/>
    <cellStyle name="Акцент2 4 2" xfId="707"/>
    <cellStyle name="Акцент2 5" xfId="708"/>
    <cellStyle name="Акцент2 5 2" xfId="709"/>
    <cellStyle name="Акцент2 6" xfId="710"/>
    <cellStyle name="Акцент2 7" xfId="711"/>
    <cellStyle name="Акцент2 8" xfId="712"/>
    <cellStyle name="Акцент2 9" xfId="713"/>
    <cellStyle name="Акцент3" xfId="714"/>
    <cellStyle name="Акцент3 10" xfId="715"/>
    <cellStyle name="Акцент3 11" xfId="716"/>
    <cellStyle name="Акцент3 12" xfId="717"/>
    <cellStyle name="Акцент3 13" xfId="718"/>
    <cellStyle name="Акцент3 14" xfId="719"/>
    <cellStyle name="Акцент3 15" xfId="720"/>
    <cellStyle name="Акцент3 16" xfId="721"/>
    <cellStyle name="Акцент3 2" xfId="722"/>
    <cellStyle name="Акцент3 2 2" xfId="723"/>
    <cellStyle name="Акцент3 2 2 2" xfId="724"/>
    <cellStyle name="Акцент3 2 3" xfId="725"/>
    <cellStyle name="Акцент3 3" xfId="726"/>
    <cellStyle name="Акцент3 3 2" xfId="727"/>
    <cellStyle name="Акцент3 4" xfId="728"/>
    <cellStyle name="Акцент3 4 2" xfId="729"/>
    <cellStyle name="Акцент3 5" xfId="730"/>
    <cellStyle name="Акцент3 5 2" xfId="731"/>
    <cellStyle name="Акцент3 6" xfId="732"/>
    <cellStyle name="Акцент3 7" xfId="733"/>
    <cellStyle name="Акцент3 8" xfId="734"/>
    <cellStyle name="Акцент3 9" xfId="735"/>
    <cellStyle name="Акцент4" xfId="736"/>
    <cellStyle name="Акцент4 10" xfId="737"/>
    <cellStyle name="Акцент4 11" xfId="738"/>
    <cellStyle name="Акцент4 12" xfId="739"/>
    <cellStyle name="Акцент4 13" xfId="740"/>
    <cellStyle name="Акцент4 14" xfId="741"/>
    <cellStyle name="Акцент4 15" xfId="742"/>
    <cellStyle name="Акцент4 16" xfId="743"/>
    <cellStyle name="Акцент4 2" xfId="744"/>
    <cellStyle name="Акцент4 2 2" xfId="745"/>
    <cellStyle name="Акцент4 2 2 2" xfId="746"/>
    <cellStyle name="Акцент4 2 3" xfId="747"/>
    <cellStyle name="Акцент4 3" xfId="748"/>
    <cellStyle name="Акцент4 3 2" xfId="749"/>
    <cellStyle name="Акцент4 4" xfId="750"/>
    <cellStyle name="Акцент4 4 2" xfId="751"/>
    <cellStyle name="Акцент4 5" xfId="752"/>
    <cellStyle name="Акцент4 5 2" xfId="753"/>
    <cellStyle name="Акцент4 6" xfId="754"/>
    <cellStyle name="Акцент4 7" xfId="755"/>
    <cellStyle name="Акцент4 8" xfId="756"/>
    <cellStyle name="Акцент4 9" xfId="757"/>
    <cellStyle name="Акцент5" xfId="758"/>
    <cellStyle name="Акцент5 10" xfId="759"/>
    <cellStyle name="Акцент5 11" xfId="760"/>
    <cellStyle name="Акцент5 12" xfId="761"/>
    <cellStyle name="Акцент5 13" xfId="762"/>
    <cellStyle name="Акцент5 14" xfId="763"/>
    <cellStyle name="Акцент5 15" xfId="764"/>
    <cellStyle name="Акцент5 16" xfId="765"/>
    <cellStyle name="Акцент5 2" xfId="766"/>
    <cellStyle name="Акцент5 2 2" xfId="767"/>
    <cellStyle name="Акцент5 2 2 2" xfId="768"/>
    <cellStyle name="Акцент5 2 3" xfId="769"/>
    <cellStyle name="Акцент5 3" xfId="770"/>
    <cellStyle name="Акцент5 3 2" xfId="771"/>
    <cellStyle name="Акцент5 4" xfId="772"/>
    <cellStyle name="Акцент5 4 2" xfId="773"/>
    <cellStyle name="Акцент5 5" xfId="774"/>
    <cellStyle name="Акцент5 5 2" xfId="775"/>
    <cellStyle name="Акцент5 6" xfId="776"/>
    <cellStyle name="Акцент5 7" xfId="777"/>
    <cellStyle name="Акцент5 8" xfId="778"/>
    <cellStyle name="Акцент5 9" xfId="779"/>
    <cellStyle name="Акцент6" xfId="780"/>
    <cellStyle name="Акцент6 10" xfId="781"/>
    <cellStyle name="Акцент6 11" xfId="782"/>
    <cellStyle name="Акцент6 12" xfId="783"/>
    <cellStyle name="Акцент6 13" xfId="784"/>
    <cellStyle name="Акцент6 14" xfId="785"/>
    <cellStyle name="Акцент6 15" xfId="786"/>
    <cellStyle name="Акцент6 16" xfId="787"/>
    <cellStyle name="Акцент6 2" xfId="788"/>
    <cellStyle name="Акцент6 2 2" xfId="789"/>
    <cellStyle name="Акцент6 2 2 2" xfId="790"/>
    <cellStyle name="Акцент6 2 3" xfId="791"/>
    <cellStyle name="Акцент6 3" xfId="792"/>
    <cellStyle name="Акцент6 3 2" xfId="793"/>
    <cellStyle name="Акцент6 4" xfId="794"/>
    <cellStyle name="Акцент6 4 2" xfId="795"/>
    <cellStyle name="Акцент6 5" xfId="796"/>
    <cellStyle name="Акцент6 5 2" xfId="797"/>
    <cellStyle name="Акцент6 6" xfId="798"/>
    <cellStyle name="Акцент6 7" xfId="799"/>
    <cellStyle name="Акцент6 8" xfId="800"/>
    <cellStyle name="Акцент6 9" xfId="801"/>
    <cellStyle name="Ввод " xfId="802"/>
    <cellStyle name="Ввод  10" xfId="803"/>
    <cellStyle name="Ввод  11" xfId="804"/>
    <cellStyle name="Ввод  12" xfId="805"/>
    <cellStyle name="Ввод  13" xfId="806"/>
    <cellStyle name="Ввод  14" xfId="807"/>
    <cellStyle name="Ввод  15" xfId="808"/>
    <cellStyle name="Ввод  16" xfId="809"/>
    <cellStyle name="Ввод  2" xfId="810"/>
    <cellStyle name="Ввод  2 2" xfId="811"/>
    <cellStyle name="Ввод  2 2 2" xfId="812"/>
    <cellStyle name="Ввод  2 3" xfId="813"/>
    <cellStyle name="Ввод  3" xfId="814"/>
    <cellStyle name="Ввод  3 2" xfId="815"/>
    <cellStyle name="Ввод  4" xfId="816"/>
    <cellStyle name="Ввод  4 2" xfId="817"/>
    <cellStyle name="Ввод  5" xfId="818"/>
    <cellStyle name="Ввод  5 2" xfId="819"/>
    <cellStyle name="Ввод  6" xfId="820"/>
    <cellStyle name="Ввод  7" xfId="821"/>
    <cellStyle name="Ввод  8" xfId="822"/>
    <cellStyle name="Ввод  9" xfId="823"/>
    <cellStyle name="Вывод" xfId="824"/>
    <cellStyle name="Вывод 10" xfId="825"/>
    <cellStyle name="Вывод 11" xfId="826"/>
    <cellStyle name="Вывод 12" xfId="827"/>
    <cellStyle name="Вывод 13" xfId="828"/>
    <cellStyle name="Вывод 14" xfId="829"/>
    <cellStyle name="Вывод 15" xfId="830"/>
    <cellStyle name="Вывод 16" xfId="831"/>
    <cellStyle name="Вывод 17" xfId="832"/>
    <cellStyle name="Вывод 2" xfId="833"/>
    <cellStyle name="Вывод 2 2" xfId="834"/>
    <cellStyle name="Вывод 2 3" xfId="835"/>
    <cellStyle name="Вывод 3" xfId="836"/>
    <cellStyle name="Вывод 3 2" xfId="837"/>
    <cellStyle name="Вывод 4" xfId="838"/>
    <cellStyle name="Вывод 4 2" xfId="839"/>
    <cellStyle name="Вывод 5" xfId="840"/>
    <cellStyle name="Вывод 6" xfId="841"/>
    <cellStyle name="Вывод 7" xfId="842"/>
    <cellStyle name="Вывод 8" xfId="843"/>
    <cellStyle name="Вывод 9" xfId="844"/>
    <cellStyle name="Вычисление" xfId="845"/>
    <cellStyle name="Вычисление 10" xfId="846"/>
    <cellStyle name="Вычисление 11" xfId="847"/>
    <cellStyle name="Вычисление 12" xfId="848"/>
    <cellStyle name="Вычисление 13" xfId="849"/>
    <cellStyle name="Вычисление 14" xfId="850"/>
    <cellStyle name="Вычисление 15" xfId="851"/>
    <cellStyle name="Вычисление 16" xfId="852"/>
    <cellStyle name="Вычисление 17" xfId="853"/>
    <cellStyle name="Вычисление 2" xfId="854"/>
    <cellStyle name="Вычисление 2 2" xfId="855"/>
    <cellStyle name="Вычисление 2 3" xfId="856"/>
    <cellStyle name="Вычисление 3" xfId="857"/>
    <cellStyle name="Вычисление 3 2" xfId="858"/>
    <cellStyle name="Вычисление 4" xfId="859"/>
    <cellStyle name="Вычисление 4 2" xfId="860"/>
    <cellStyle name="Вычисление 5" xfId="861"/>
    <cellStyle name="Вычисление 6" xfId="862"/>
    <cellStyle name="Вычисление 7" xfId="863"/>
    <cellStyle name="Вычисление 8" xfId="864"/>
    <cellStyle name="Вычисление 9" xfId="865"/>
    <cellStyle name="Заголовок 1" xfId="866"/>
    <cellStyle name="Заголовок 1 10" xfId="867"/>
    <cellStyle name="Заголовок 1 11" xfId="868"/>
    <cellStyle name="Заголовок 1 12" xfId="869"/>
    <cellStyle name="Заголовок 1 13" xfId="870"/>
    <cellStyle name="Заголовок 1 14" xfId="871"/>
    <cellStyle name="Заголовок 1 15" xfId="872"/>
    <cellStyle name="Заголовок 1 16" xfId="873"/>
    <cellStyle name="Заголовок 1 2" xfId="874"/>
    <cellStyle name="Заголовок 1 2 2" xfId="875"/>
    <cellStyle name="Заголовок 1 2 2 2" xfId="876"/>
    <cellStyle name="Заголовок 1 2 3" xfId="877"/>
    <cellStyle name="Заголовок 1 3" xfId="878"/>
    <cellStyle name="Заголовок 1 3 2" xfId="879"/>
    <cellStyle name="Заголовок 1 4" xfId="880"/>
    <cellStyle name="Заголовок 1 4 2" xfId="881"/>
    <cellStyle name="Заголовок 1 5" xfId="882"/>
    <cellStyle name="Заголовок 1 5 2" xfId="883"/>
    <cellStyle name="Заголовок 1 6" xfId="884"/>
    <cellStyle name="Заголовок 1 7" xfId="885"/>
    <cellStyle name="Заголовок 1 8" xfId="886"/>
    <cellStyle name="Заголовок 1 9" xfId="887"/>
    <cellStyle name="Заголовок 2" xfId="888"/>
    <cellStyle name="Заголовок 2 10" xfId="889"/>
    <cellStyle name="Заголовок 2 11" xfId="890"/>
    <cellStyle name="Заголовок 2 12" xfId="891"/>
    <cellStyle name="Заголовок 2 13" xfId="892"/>
    <cellStyle name="Заголовок 2 14" xfId="893"/>
    <cellStyle name="Заголовок 2 15" xfId="894"/>
    <cellStyle name="Заголовок 2 16" xfId="895"/>
    <cellStyle name="Заголовок 2 2" xfId="896"/>
    <cellStyle name="Заголовок 2 2 2" xfId="897"/>
    <cellStyle name="Заголовок 2 2 2 2" xfId="898"/>
    <cellStyle name="Заголовок 2 2 3" xfId="899"/>
    <cellStyle name="Заголовок 2 3" xfId="900"/>
    <cellStyle name="Заголовок 2 3 2" xfId="901"/>
    <cellStyle name="Заголовок 2 4" xfId="902"/>
    <cellStyle name="Заголовок 2 4 2" xfId="903"/>
    <cellStyle name="Заголовок 2 5" xfId="904"/>
    <cellStyle name="Заголовок 2 5 2" xfId="905"/>
    <cellStyle name="Заголовок 2 6" xfId="906"/>
    <cellStyle name="Заголовок 2 7" xfId="907"/>
    <cellStyle name="Заголовок 2 8" xfId="908"/>
    <cellStyle name="Заголовок 2 9" xfId="909"/>
    <cellStyle name="Заголовок 3" xfId="910"/>
    <cellStyle name="Заголовок 3 10" xfId="911"/>
    <cellStyle name="Заголовок 3 11" xfId="912"/>
    <cellStyle name="Заголовок 3 12" xfId="913"/>
    <cellStyle name="Заголовок 3 13" xfId="914"/>
    <cellStyle name="Заголовок 3 14" xfId="915"/>
    <cellStyle name="Заголовок 3 15" xfId="916"/>
    <cellStyle name="Заголовок 3 16" xfId="917"/>
    <cellStyle name="Заголовок 3 2" xfId="918"/>
    <cellStyle name="Заголовок 3 2 2" xfId="919"/>
    <cellStyle name="Заголовок 3 2 2 2" xfId="920"/>
    <cellStyle name="Заголовок 3 2 3" xfId="921"/>
    <cellStyle name="Заголовок 3 3" xfId="922"/>
    <cellStyle name="Заголовок 3 3 2" xfId="923"/>
    <cellStyle name="Заголовок 3 4" xfId="924"/>
    <cellStyle name="Заголовок 3 4 2" xfId="925"/>
    <cellStyle name="Заголовок 3 5" xfId="926"/>
    <cellStyle name="Заголовок 3 5 2" xfId="927"/>
    <cellStyle name="Заголовок 3 6" xfId="928"/>
    <cellStyle name="Заголовок 3 7" xfId="929"/>
    <cellStyle name="Заголовок 3 8" xfId="930"/>
    <cellStyle name="Заголовок 3 9" xfId="931"/>
    <cellStyle name="Заголовок 4" xfId="932"/>
    <cellStyle name="Заголовок 4 10" xfId="933"/>
    <cellStyle name="Заголовок 4 11" xfId="934"/>
    <cellStyle name="Заголовок 4 12" xfId="935"/>
    <cellStyle name="Заголовок 4 13" xfId="936"/>
    <cellStyle name="Заголовок 4 14" xfId="937"/>
    <cellStyle name="Заголовок 4 15" xfId="938"/>
    <cellStyle name="Заголовок 4 16" xfId="939"/>
    <cellStyle name="Заголовок 4 2" xfId="940"/>
    <cellStyle name="Заголовок 4 2 2" xfId="941"/>
    <cellStyle name="Заголовок 4 2 2 2" xfId="942"/>
    <cellStyle name="Заголовок 4 2 3" xfId="943"/>
    <cellStyle name="Заголовок 4 3" xfId="944"/>
    <cellStyle name="Заголовок 4 3 2" xfId="945"/>
    <cellStyle name="Заголовок 4 4" xfId="946"/>
    <cellStyle name="Заголовок 4 4 2" xfId="947"/>
    <cellStyle name="Заголовок 4 5" xfId="948"/>
    <cellStyle name="Заголовок 4 5 2" xfId="949"/>
    <cellStyle name="Заголовок 4 6" xfId="950"/>
    <cellStyle name="Заголовок 4 7" xfId="951"/>
    <cellStyle name="Заголовок 4 8" xfId="952"/>
    <cellStyle name="Заголовок 4 9" xfId="953"/>
    <cellStyle name="Итог" xfId="954"/>
    <cellStyle name="Итог 10" xfId="955"/>
    <cellStyle name="Итог 11" xfId="956"/>
    <cellStyle name="Итог 12" xfId="957"/>
    <cellStyle name="Итог 13" xfId="958"/>
    <cellStyle name="Итог 14" xfId="959"/>
    <cellStyle name="Итог 15" xfId="960"/>
    <cellStyle name="Итог 16" xfId="961"/>
    <cellStyle name="Итог 2" xfId="962"/>
    <cellStyle name="Итог 2 2" xfId="963"/>
    <cellStyle name="Итог 2 2 2" xfId="964"/>
    <cellStyle name="Итог 2 3" xfId="965"/>
    <cellStyle name="Итог 3" xfId="966"/>
    <cellStyle name="Итог 3 2" xfId="967"/>
    <cellStyle name="Итог 4" xfId="968"/>
    <cellStyle name="Итог 4 2" xfId="969"/>
    <cellStyle name="Итог 5" xfId="970"/>
    <cellStyle name="Итог 5 2" xfId="971"/>
    <cellStyle name="Итог 6" xfId="972"/>
    <cellStyle name="Итог 7" xfId="973"/>
    <cellStyle name="Итог 8" xfId="974"/>
    <cellStyle name="Итог 9" xfId="975"/>
    <cellStyle name="Контрольная ячейка" xfId="976"/>
    <cellStyle name="Контрольная ячейка 10" xfId="977"/>
    <cellStyle name="Контрольная ячейка 11" xfId="978"/>
    <cellStyle name="Контрольная ячейка 12" xfId="979"/>
    <cellStyle name="Контрольная ячейка 13" xfId="980"/>
    <cellStyle name="Контрольная ячейка 14" xfId="981"/>
    <cellStyle name="Контрольная ячейка 15" xfId="982"/>
    <cellStyle name="Контрольная ячейка 16" xfId="983"/>
    <cellStyle name="Контрольная ячейка 17" xfId="984"/>
    <cellStyle name="Контрольная ячейка 2" xfId="985"/>
    <cellStyle name="Контрольная ячейка 2 2" xfId="986"/>
    <cellStyle name="Контрольная ячейка 2 3" xfId="987"/>
    <cellStyle name="Контрольная ячейка 3" xfId="988"/>
    <cellStyle name="Контрольная ячейка 3 2" xfId="989"/>
    <cellStyle name="Контрольная ячейка 4" xfId="990"/>
    <cellStyle name="Контрольная ячейка 4 2" xfId="991"/>
    <cellStyle name="Контрольная ячейка 5" xfId="992"/>
    <cellStyle name="Контрольная ячейка 6" xfId="993"/>
    <cellStyle name="Контрольная ячейка 7" xfId="994"/>
    <cellStyle name="Контрольная ячейка 8" xfId="995"/>
    <cellStyle name="Контрольная ячейка 9" xfId="996"/>
    <cellStyle name="Название" xfId="997"/>
    <cellStyle name="Название 10" xfId="998"/>
    <cellStyle name="Название 10 2" xfId="999"/>
    <cellStyle name="Название 11" xfId="1000"/>
    <cellStyle name="Название 11 2" xfId="1001"/>
    <cellStyle name="Название 12" xfId="1002"/>
    <cellStyle name="Название 12 2" xfId="1003"/>
    <cellStyle name="Название 13" xfId="1004"/>
    <cellStyle name="Название 13 2" xfId="1005"/>
    <cellStyle name="Название 14" xfId="1006"/>
    <cellStyle name="Название 14 2" xfId="1007"/>
    <cellStyle name="Название 15" xfId="1008"/>
    <cellStyle name="Название 15 2" xfId="1009"/>
    <cellStyle name="Название 16" xfId="1010"/>
    <cellStyle name="Название 16 2" xfId="1011"/>
    <cellStyle name="Название 17" xfId="1012"/>
    <cellStyle name="Название 2" xfId="1013"/>
    <cellStyle name="Название 2 2" xfId="1014"/>
    <cellStyle name="Название 2 2 2" xfId="1015"/>
    <cellStyle name="Название 2 2 3" xfId="1016"/>
    <cellStyle name="Название 2 3" xfId="1017"/>
    <cellStyle name="Название 3" xfId="1018"/>
    <cellStyle name="Название 3 2" xfId="1019"/>
    <cellStyle name="Название 3 3" xfId="1020"/>
    <cellStyle name="Название 4" xfId="1021"/>
    <cellStyle name="Название 4 2" xfId="1022"/>
    <cellStyle name="Название 4 3" xfId="1023"/>
    <cellStyle name="Название 5" xfId="1024"/>
    <cellStyle name="Название 5 2" xfId="1025"/>
    <cellStyle name="Название 5 3" xfId="1026"/>
    <cellStyle name="Название 6" xfId="1027"/>
    <cellStyle name="Название 6 2" xfId="1028"/>
    <cellStyle name="Название 7" xfId="1029"/>
    <cellStyle name="Название 7 2" xfId="1030"/>
    <cellStyle name="Название 8" xfId="1031"/>
    <cellStyle name="Название 8 2" xfId="1032"/>
    <cellStyle name="Название 9" xfId="1033"/>
    <cellStyle name="Название 9 2" xfId="1034"/>
    <cellStyle name="Нейтральный" xfId="1035"/>
    <cellStyle name="Нейтральный 10" xfId="1036"/>
    <cellStyle name="Нейтральный 11" xfId="1037"/>
    <cellStyle name="Нейтральный 12" xfId="1038"/>
    <cellStyle name="Нейтральный 13" xfId="1039"/>
    <cellStyle name="Нейтральный 14" xfId="1040"/>
    <cellStyle name="Нейтральный 15" xfId="1041"/>
    <cellStyle name="Нейтральный 16" xfId="1042"/>
    <cellStyle name="Нейтральный 17" xfId="1043"/>
    <cellStyle name="Нейтральный 2" xfId="1044"/>
    <cellStyle name="Нейтральный 2 2" xfId="1045"/>
    <cellStyle name="Нейтральный 2 3" xfId="1046"/>
    <cellStyle name="Нейтральный 3" xfId="1047"/>
    <cellStyle name="Нейтральный 3 2" xfId="1048"/>
    <cellStyle name="Нейтральный 4" xfId="1049"/>
    <cellStyle name="Нейтральный 4 2" xfId="1050"/>
    <cellStyle name="Нейтральный 5" xfId="1051"/>
    <cellStyle name="Нейтральный 6" xfId="1052"/>
    <cellStyle name="Нейтральный 7" xfId="1053"/>
    <cellStyle name="Нейтральный 8" xfId="1054"/>
    <cellStyle name="Нейтральный 9" xfId="1055"/>
    <cellStyle name="Обычный" xfId="0" builtinId="0"/>
    <cellStyle name="Обычный 2" xfId="1056"/>
    <cellStyle name="Обычный 2 10" xfId="1057"/>
    <cellStyle name="Обычный 2 11" xfId="1058"/>
    <cellStyle name="Обычный 2 12" xfId="1059"/>
    <cellStyle name="Обычный 2 13" xfId="1060"/>
    <cellStyle name="Обычный 2 14" xfId="1061"/>
    <cellStyle name="Обычный 2 15" xfId="1062"/>
    <cellStyle name="Обычный 2 16" xfId="1063"/>
    <cellStyle name="Обычный 2 2" xfId="1064"/>
    <cellStyle name="Обычный 2 2 2" xfId="1065"/>
    <cellStyle name="Обычный 2 2 3" xfId="1066"/>
    <cellStyle name="Обычный 2 2 4" xfId="1067"/>
    <cellStyle name="Обычный 2 2 5" xfId="1068"/>
    <cellStyle name="Обычный 2 3" xfId="1069"/>
    <cellStyle name="Обычный 2 3 2" xfId="1070"/>
    <cellStyle name="Обычный 2 3 3" xfId="1071"/>
    <cellStyle name="Обычный 2 3 4" xfId="1072"/>
    <cellStyle name="Обычный 2 4" xfId="1073"/>
    <cellStyle name="Обычный 2 4 2" xfId="1074"/>
    <cellStyle name="Обычный 2 4 3" xfId="1075"/>
    <cellStyle name="Обычный 2 4 4" xfId="1076"/>
    <cellStyle name="Обычный 2 5" xfId="1077"/>
    <cellStyle name="Обычный 2 5 2" xfId="1078"/>
    <cellStyle name="Обычный 2 5 3" xfId="1079"/>
    <cellStyle name="Обычный 2 5 4" xfId="1080"/>
    <cellStyle name="Обычный 2 6" xfId="1081"/>
    <cellStyle name="Обычный 2 6 2" xfId="1082"/>
    <cellStyle name="Обычный 2 7" xfId="1083"/>
    <cellStyle name="Обычный 2 7 2" xfId="1084"/>
    <cellStyle name="Обычный 2 8" xfId="1085"/>
    <cellStyle name="Обычный 2 8 2" xfId="1086"/>
    <cellStyle name="Обычный 2 9" xfId="1087"/>
    <cellStyle name="Обычный 2_Таблица2130" xfId="1088"/>
    <cellStyle name="Обычный 3" xfId="1089"/>
    <cellStyle name="Обычный 3 2" xfId="1090"/>
    <cellStyle name="Обычный 3 3" xfId="1091"/>
    <cellStyle name="Обычный 3 4" xfId="1092"/>
    <cellStyle name="Обычный 4" xfId="1093"/>
    <cellStyle name="Обычный 4 2" xfId="1094"/>
    <cellStyle name="Обычный 4 3" xfId="1095"/>
    <cellStyle name="Обычный 5" xfId="1096"/>
    <cellStyle name="Обычный 6" xfId="1097"/>
    <cellStyle name="Обычный 6 2" xfId="1098"/>
    <cellStyle name="Обычный 7" xfId="1099"/>
    <cellStyle name="Обычный 7 2" xfId="1100"/>
    <cellStyle name="Обычный 77" xfId="1223"/>
    <cellStyle name="Обычный 79" xfId="1224"/>
    <cellStyle name="Обычный_Лист2" xfId="1101"/>
    <cellStyle name="Обычный_Лист2 2" xfId="1102"/>
    <cellStyle name="Обычный_Общее" xfId="1103"/>
    <cellStyle name="Плохой" xfId="1104"/>
    <cellStyle name="Плохой 10" xfId="1105"/>
    <cellStyle name="Плохой 11" xfId="1106"/>
    <cellStyle name="Плохой 12" xfId="1107"/>
    <cellStyle name="Плохой 13" xfId="1108"/>
    <cellStyle name="Плохой 14" xfId="1109"/>
    <cellStyle name="Плохой 15" xfId="1110"/>
    <cellStyle name="Плохой 16" xfId="1111"/>
    <cellStyle name="Плохой 17" xfId="1112"/>
    <cellStyle name="Плохой 2" xfId="1113"/>
    <cellStyle name="Плохой 2 2" xfId="1114"/>
    <cellStyle name="Плохой 2 3" xfId="1115"/>
    <cellStyle name="Плохой 3" xfId="1116"/>
    <cellStyle name="Плохой 3 2" xfId="1117"/>
    <cellStyle name="Плохой 4" xfId="1118"/>
    <cellStyle name="Плохой 4 2" xfId="1119"/>
    <cellStyle name="Плохой 5" xfId="1120"/>
    <cellStyle name="Плохой 6" xfId="1121"/>
    <cellStyle name="Плохой 7" xfId="1122"/>
    <cellStyle name="Плохой 8" xfId="1123"/>
    <cellStyle name="Плохой 9" xfId="1124"/>
    <cellStyle name="Пояснение" xfId="1125"/>
    <cellStyle name="Пояснение 10" xfId="1126"/>
    <cellStyle name="Пояснение 11" xfId="1127"/>
    <cellStyle name="Пояснение 12" xfId="1128"/>
    <cellStyle name="Пояснение 13" xfId="1129"/>
    <cellStyle name="Пояснение 14" xfId="1130"/>
    <cellStyle name="Пояснение 15" xfId="1131"/>
    <cellStyle name="Пояснение 16" xfId="1132"/>
    <cellStyle name="Пояснение 17" xfId="1133"/>
    <cellStyle name="Пояснение 2" xfId="1134"/>
    <cellStyle name="Пояснение 2 2" xfId="1135"/>
    <cellStyle name="Пояснение 2 3" xfId="1136"/>
    <cellStyle name="Пояснение 3" xfId="1137"/>
    <cellStyle name="Пояснение 3 2" xfId="1138"/>
    <cellStyle name="Пояснение 4" xfId="1139"/>
    <cellStyle name="Пояснение 4 2" xfId="1140"/>
    <cellStyle name="Пояснение 5" xfId="1141"/>
    <cellStyle name="Пояснение 6" xfId="1142"/>
    <cellStyle name="Пояснение 7" xfId="1143"/>
    <cellStyle name="Пояснение 8" xfId="1144"/>
    <cellStyle name="Пояснение 9" xfId="1145"/>
    <cellStyle name="Примечание" xfId="1146"/>
    <cellStyle name="Примечание 2" xfId="1147"/>
    <cellStyle name="Примечание 2 2" xfId="1148"/>
    <cellStyle name="Примечание 2 2 2" xfId="1149"/>
    <cellStyle name="Примечание 2 2 3" xfId="1150"/>
    <cellStyle name="Примечание 2 3" xfId="1151"/>
    <cellStyle name="Примечание 3" xfId="1152"/>
    <cellStyle name="Примечание 3 2" xfId="1153"/>
    <cellStyle name="Примечание 4" xfId="1154"/>
    <cellStyle name="Примечание 4 2" xfId="1155"/>
    <cellStyle name="Примечание 5" xfId="1156"/>
    <cellStyle name="Связанная ячейка" xfId="1157"/>
    <cellStyle name="Связанная ячейка 10" xfId="1158"/>
    <cellStyle name="Связанная ячейка 11" xfId="1159"/>
    <cellStyle name="Связанная ячейка 12" xfId="1160"/>
    <cellStyle name="Связанная ячейка 13" xfId="1161"/>
    <cellStyle name="Связанная ячейка 14" xfId="1162"/>
    <cellStyle name="Связанная ячейка 15" xfId="1163"/>
    <cellStyle name="Связанная ячейка 16" xfId="1164"/>
    <cellStyle name="Связанная ячейка 2" xfId="1165"/>
    <cellStyle name="Связанная ячейка 2 2" xfId="1166"/>
    <cellStyle name="Связанная ячейка 2 2 2" xfId="1167"/>
    <cellStyle name="Связанная ячейка 2 3" xfId="1168"/>
    <cellStyle name="Связанная ячейка 3" xfId="1169"/>
    <cellStyle name="Связанная ячейка 3 2" xfId="1170"/>
    <cellStyle name="Связанная ячейка 4" xfId="1171"/>
    <cellStyle name="Связанная ячейка 4 2" xfId="1172"/>
    <cellStyle name="Связанная ячейка 5" xfId="1173"/>
    <cellStyle name="Связанная ячейка 5 2" xfId="1174"/>
    <cellStyle name="Связанная ячейка 6" xfId="1175"/>
    <cellStyle name="Связанная ячейка 7" xfId="1176"/>
    <cellStyle name="Связанная ячейка 8" xfId="1177"/>
    <cellStyle name="Связанная ячейка 9" xfId="1178"/>
    <cellStyle name="Текст предупреждения" xfId="1179"/>
    <cellStyle name="Текст предупреждения 10" xfId="1180"/>
    <cellStyle name="Текст предупреждения 11" xfId="1181"/>
    <cellStyle name="Текст предупреждения 12" xfId="1182"/>
    <cellStyle name="Текст предупреждения 13" xfId="1183"/>
    <cellStyle name="Текст предупреждения 14" xfId="1184"/>
    <cellStyle name="Текст предупреждения 15" xfId="1185"/>
    <cellStyle name="Текст предупреждения 16" xfId="1186"/>
    <cellStyle name="Текст предупреждения 2" xfId="1187"/>
    <cellStyle name="Текст предупреждения 2 2" xfId="1188"/>
    <cellStyle name="Текст предупреждения 2 2 2" xfId="1189"/>
    <cellStyle name="Текст предупреждения 2 3" xfId="1190"/>
    <cellStyle name="Текст предупреждения 3" xfId="1191"/>
    <cellStyle name="Текст предупреждения 3 2" xfId="1192"/>
    <cellStyle name="Текст предупреждения 4" xfId="1193"/>
    <cellStyle name="Текст предупреждения 4 2" xfId="1194"/>
    <cellStyle name="Текст предупреждения 5" xfId="1195"/>
    <cellStyle name="Текст предупреждения 5 2" xfId="1196"/>
    <cellStyle name="Текст предупреждения 6" xfId="1197"/>
    <cellStyle name="Текст предупреждения 7" xfId="1198"/>
    <cellStyle name="Текст предупреждения 8" xfId="1199"/>
    <cellStyle name="Текст предупреждения 9" xfId="1200"/>
    <cellStyle name="Хороший" xfId="1201"/>
    <cellStyle name="Хороший 10" xfId="1202"/>
    <cellStyle name="Хороший 11" xfId="1203"/>
    <cellStyle name="Хороший 12" xfId="1204"/>
    <cellStyle name="Хороший 13" xfId="1205"/>
    <cellStyle name="Хороший 14" xfId="1206"/>
    <cellStyle name="Хороший 15" xfId="1207"/>
    <cellStyle name="Хороший 16" xfId="1208"/>
    <cellStyle name="Хороший 17" xfId="1209"/>
    <cellStyle name="Хороший 2" xfId="1210"/>
    <cellStyle name="Хороший 2 2" xfId="1211"/>
    <cellStyle name="Хороший 2 3" xfId="1212"/>
    <cellStyle name="Хороший 3" xfId="1213"/>
    <cellStyle name="Хороший 3 2" xfId="1214"/>
    <cellStyle name="Хороший 4" xfId="1215"/>
    <cellStyle name="Хороший 4 2" xfId="1216"/>
    <cellStyle name="Хороший 5" xfId="1217"/>
    <cellStyle name="Хороший 6" xfId="1218"/>
    <cellStyle name="Хороший 7" xfId="1219"/>
    <cellStyle name="Хороший 8" xfId="1220"/>
    <cellStyle name="Хороший 9" xfId="1221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D20" sqref="D20"/>
    </sheetView>
  </sheetViews>
  <sheetFormatPr defaultColWidth="9.140625" defaultRowHeight="10.5" customHeight="1" x14ac:dyDescent="0.15"/>
  <cols>
    <col min="1" max="1" width="9.140625" style="1" customWidth="1"/>
    <col min="2" max="2" width="15.140625" style="1" customWidth="1"/>
    <col min="3" max="3" width="9.140625" style="1" customWidth="1"/>
    <col min="4" max="16384" width="9.140625" style="1"/>
  </cols>
  <sheetData>
    <row r="1" spans="1:16" ht="16.5" customHeight="1" x14ac:dyDescent="0.15">
      <c r="A1" s="257" t="s">
        <v>11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</row>
    <row r="2" spans="1:16" x14ac:dyDescent="0.15">
      <c r="C2" s="2"/>
      <c r="D2" s="2"/>
      <c r="E2" s="2"/>
      <c r="F2" s="2"/>
      <c r="G2" s="2"/>
      <c r="H2" s="2"/>
    </row>
    <row r="3" spans="1:16" s="38" customFormat="1" ht="15" customHeight="1" x14ac:dyDescent="0.2">
      <c r="A3" s="258" t="s">
        <v>89</v>
      </c>
      <c r="B3" s="258"/>
      <c r="C3" s="260" t="s">
        <v>1</v>
      </c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</row>
    <row r="6" spans="1:16" s="38" customFormat="1" ht="15" customHeight="1" x14ac:dyDescent="0.2">
      <c r="A6" s="259" t="s">
        <v>3</v>
      </c>
      <c r="B6" s="259"/>
      <c r="C6" s="261" t="s">
        <v>2</v>
      </c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</row>
    <row r="8" spans="1:16" x14ac:dyDescent="0.15">
      <c r="A8" s="1" t="s">
        <v>239</v>
      </c>
      <c r="C8" s="255" t="s">
        <v>238</v>
      </c>
      <c r="D8" s="256"/>
      <c r="E8" s="256"/>
      <c r="F8" s="256"/>
      <c r="G8" s="256"/>
      <c r="H8" s="256"/>
      <c r="I8" s="256"/>
      <c r="J8" s="256"/>
      <c r="K8" s="256"/>
    </row>
  </sheetData>
  <mergeCells count="6">
    <mergeCell ref="C8:K8"/>
    <mergeCell ref="A1:P1"/>
    <mergeCell ref="A3:B3"/>
    <mergeCell ref="A6:B6"/>
    <mergeCell ref="C3:P3"/>
    <mergeCell ref="C6:P6"/>
  </mergeCells>
  <pageMargins left="0.75" right="0.75" top="1" bottom="1" header="0.5" footer="0.5"/>
  <pageSetup paperSize="9" orientation="portrait" verticalDpi="2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B1" workbookViewId="0">
      <selection activeCell="G5" sqref="G5:G6"/>
    </sheetView>
  </sheetViews>
  <sheetFormatPr defaultColWidth="9.140625" defaultRowHeight="10.5" customHeight="1" x14ac:dyDescent="0.15"/>
  <cols>
    <col min="1" max="1" width="7.7109375" style="4" customWidth="1"/>
    <col min="2" max="2" width="6.140625" style="67" customWidth="1"/>
    <col min="3" max="3" width="41.42578125" style="4" customWidth="1"/>
    <col min="4" max="4" width="18.28515625" style="4" customWidth="1"/>
    <col min="5" max="6" width="16.5703125" style="4" customWidth="1"/>
    <col min="7" max="7" width="21.140625" style="4" customWidth="1"/>
    <col min="8" max="16384" width="9.140625" style="4"/>
  </cols>
  <sheetData>
    <row r="1" spans="1:7" s="67" customFormat="1" x14ac:dyDescent="0.15">
      <c r="A1" s="62" t="s">
        <v>371</v>
      </c>
      <c r="B1" s="62"/>
    </row>
    <row r="2" spans="1:7" x14ac:dyDescent="0.15">
      <c r="B2" s="63" t="s">
        <v>18</v>
      </c>
      <c r="C2" s="322"/>
      <c r="D2" s="323"/>
      <c r="E2" s="323"/>
    </row>
    <row r="3" spans="1:7" x14ac:dyDescent="0.15">
      <c r="A3" s="61" t="s">
        <v>360</v>
      </c>
      <c r="B3" s="78"/>
      <c r="C3" s="370" t="s">
        <v>359</v>
      </c>
      <c r="D3" s="370"/>
      <c r="E3" s="370"/>
    </row>
    <row r="4" spans="1:7" x14ac:dyDescent="0.15">
      <c r="A4" s="61"/>
      <c r="B4" s="78"/>
      <c r="C4" s="78"/>
      <c r="D4" s="78"/>
      <c r="E4" s="78"/>
    </row>
    <row r="5" spans="1:7" ht="12.75" customHeight="1" x14ac:dyDescent="0.15">
      <c r="A5" s="372" t="s">
        <v>362</v>
      </c>
      <c r="B5" s="146"/>
      <c r="C5" s="374" t="s">
        <v>363</v>
      </c>
      <c r="D5" s="374" t="s">
        <v>364</v>
      </c>
      <c r="E5" s="373" t="s">
        <v>361</v>
      </c>
      <c r="F5" s="373"/>
      <c r="G5" s="371" t="s">
        <v>599</v>
      </c>
    </row>
    <row r="6" spans="1:7" x14ac:dyDescent="0.15">
      <c r="A6" s="372"/>
      <c r="B6" s="146"/>
      <c r="C6" s="374"/>
      <c r="D6" s="374"/>
      <c r="E6" s="145" t="s">
        <v>365</v>
      </c>
      <c r="F6" s="145" t="s">
        <v>366</v>
      </c>
      <c r="G6" s="371"/>
    </row>
    <row r="7" spans="1:7" x14ac:dyDescent="0.15">
      <c r="A7" s="65" t="s">
        <v>17</v>
      </c>
      <c r="B7" s="65"/>
      <c r="C7" s="64"/>
      <c r="D7" s="64">
        <v>3</v>
      </c>
      <c r="E7" s="64">
        <v>4</v>
      </c>
      <c r="F7" s="64">
        <v>5</v>
      </c>
      <c r="G7" s="228">
        <v>6</v>
      </c>
    </row>
    <row r="8" spans="1:7" ht="10.5" customHeight="1" x14ac:dyDescent="0.15">
      <c r="A8" s="149">
        <v>1</v>
      </c>
      <c r="B8" s="147"/>
      <c r="C8" s="91">
        <v>2</v>
      </c>
      <c r="D8" s="149">
        <v>3</v>
      </c>
      <c r="E8" s="149">
        <v>4</v>
      </c>
      <c r="F8" s="149">
        <v>5</v>
      </c>
      <c r="G8" s="149">
        <v>6</v>
      </c>
    </row>
    <row r="9" spans="1:7" x14ac:dyDescent="0.15">
      <c r="A9" s="149">
        <v>1</v>
      </c>
      <c r="B9" s="147" t="s">
        <v>190</v>
      </c>
      <c r="C9" s="91" t="s">
        <v>372</v>
      </c>
      <c r="D9" s="144">
        <f>SUM(D10:D14)</f>
        <v>0</v>
      </c>
      <c r="E9" s="144">
        <f t="shared" ref="E9:F9" si="0">SUM(E10:E14)</f>
        <v>0</v>
      </c>
      <c r="F9" s="144">
        <f t="shared" si="0"/>
        <v>0</v>
      </c>
      <c r="G9" s="232" t="s">
        <v>487</v>
      </c>
    </row>
    <row r="10" spans="1:7" x14ac:dyDescent="0.15">
      <c r="A10" s="149">
        <v>2</v>
      </c>
      <c r="B10" s="147" t="s">
        <v>194</v>
      </c>
      <c r="C10" s="143" t="s">
        <v>367</v>
      </c>
      <c r="D10" s="149"/>
      <c r="E10" s="149"/>
      <c r="F10" s="149"/>
      <c r="G10" s="149"/>
    </row>
    <row r="11" spans="1:7" s="67" customFormat="1" x14ac:dyDescent="0.15">
      <c r="A11" s="149">
        <v>3</v>
      </c>
      <c r="B11" s="147" t="s">
        <v>195</v>
      </c>
      <c r="C11" s="143" t="s">
        <v>368</v>
      </c>
      <c r="D11" s="149"/>
      <c r="E11" s="149"/>
      <c r="F11" s="149"/>
      <c r="G11" s="149"/>
    </row>
    <row r="12" spans="1:7" ht="10.5" customHeight="1" x14ac:dyDescent="0.15">
      <c r="A12" s="149">
        <v>4</v>
      </c>
      <c r="B12" s="147" t="s">
        <v>196</v>
      </c>
      <c r="C12" s="142" t="s">
        <v>369</v>
      </c>
      <c r="D12" s="149"/>
      <c r="E12" s="149"/>
      <c r="F12" s="149"/>
      <c r="G12" s="149"/>
    </row>
    <row r="13" spans="1:7" x14ac:dyDescent="0.15">
      <c r="A13" s="149">
        <v>5</v>
      </c>
      <c r="B13" s="147" t="s">
        <v>197</v>
      </c>
      <c r="C13" s="143" t="s">
        <v>370</v>
      </c>
      <c r="D13" s="149"/>
      <c r="E13" s="149"/>
      <c r="F13" s="149"/>
      <c r="G13" s="149"/>
    </row>
    <row r="14" spans="1:7" x14ac:dyDescent="0.15">
      <c r="A14" s="149">
        <v>6</v>
      </c>
      <c r="B14" s="147" t="s">
        <v>198</v>
      </c>
      <c r="C14" s="164" t="s">
        <v>429</v>
      </c>
      <c r="D14" s="149"/>
      <c r="E14" s="149"/>
      <c r="F14" s="149"/>
      <c r="G14" s="149"/>
    </row>
    <row r="15" spans="1:7" x14ac:dyDescent="0.15">
      <c r="A15" s="92"/>
      <c r="B15" s="93"/>
      <c r="C15" s="6"/>
      <c r="D15" s="148"/>
      <c r="E15" s="6"/>
      <c r="F15" s="6"/>
      <c r="G15" s="6"/>
    </row>
    <row r="16" spans="1:7" s="67" customFormat="1" x14ac:dyDescent="0.15">
      <c r="A16" s="62" t="s">
        <v>0</v>
      </c>
    </row>
  </sheetData>
  <mergeCells count="7">
    <mergeCell ref="C2:E2"/>
    <mergeCell ref="C3:E3"/>
    <mergeCell ref="G5:G6"/>
    <mergeCell ref="A5:A6"/>
    <mergeCell ref="E5:F5"/>
    <mergeCell ref="D5:D6"/>
    <mergeCell ref="C5:C6"/>
  </mergeCells>
  <pageMargins left="0.7" right="0.7" top="0.75" bottom="0.75" header="0.3" footer="0.3"/>
  <pageSetup paperSize="9" orientation="portrait" horizontalDpi="200" verticalDpi="2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selection activeCell="K17" sqref="K17"/>
    </sheetView>
  </sheetViews>
  <sheetFormatPr defaultColWidth="9.140625" defaultRowHeight="10.5" customHeight="1" x14ac:dyDescent="0.15"/>
  <cols>
    <col min="1" max="1" width="18.42578125" style="4" customWidth="1"/>
    <col min="2" max="2" width="44.5703125" style="4" customWidth="1"/>
    <col min="3" max="3" width="8.5703125" style="62" customWidth="1"/>
    <col min="4" max="4" width="17.42578125" style="4" customWidth="1"/>
    <col min="5" max="5" width="24" style="4" customWidth="1"/>
    <col min="6" max="6" width="33" style="4" customWidth="1"/>
    <col min="7" max="7" width="18.85546875" style="4" customWidth="1"/>
    <col min="8" max="16384" width="9.140625" style="4"/>
  </cols>
  <sheetData>
    <row r="1" spans="1:7" s="67" customFormat="1" x14ac:dyDescent="0.15">
      <c r="A1" s="62" t="s">
        <v>221</v>
      </c>
      <c r="B1" s="62"/>
      <c r="C1" s="62"/>
    </row>
    <row r="2" spans="1:7" s="72" customFormat="1" x14ac:dyDescent="0.2">
      <c r="C2" s="71" t="s">
        <v>18</v>
      </c>
    </row>
    <row r="3" spans="1:7" s="72" customFormat="1" x14ac:dyDescent="0.2">
      <c r="A3" s="61" t="s">
        <v>29</v>
      </c>
      <c r="B3" s="376" t="s">
        <v>338</v>
      </c>
      <c r="C3" s="376"/>
      <c r="D3" s="376"/>
      <c r="E3" s="376"/>
      <c r="F3" s="225" t="s">
        <v>19</v>
      </c>
    </row>
    <row r="4" spans="1:7" s="72" customFormat="1" x14ac:dyDescent="0.2">
      <c r="A4" s="61"/>
      <c r="B4" s="227"/>
      <c r="C4" s="71"/>
      <c r="D4" s="84"/>
      <c r="E4" s="84"/>
      <c r="F4" s="225"/>
    </row>
    <row r="5" spans="1:7" s="28" customFormat="1" ht="21" x14ac:dyDescent="0.2">
      <c r="A5" s="312" t="s">
        <v>20</v>
      </c>
      <c r="B5" s="312"/>
      <c r="C5" s="66"/>
      <c r="D5" s="224" t="s">
        <v>153</v>
      </c>
      <c r="E5" s="224" t="s">
        <v>106</v>
      </c>
      <c r="F5" s="224" t="s">
        <v>21</v>
      </c>
      <c r="G5" s="230" t="s">
        <v>473</v>
      </c>
    </row>
    <row r="6" spans="1:7" x14ac:dyDescent="0.15">
      <c r="A6" s="312">
        <v>1</v>
      </c>
      <c r="B6" s="312"/>
      <c r="C6" s="66"/>
      <c r="D6" s="224">
        <v>2</v>
      </c>
      <c r="E6" s="224">
        <v>3</v>
      </c>
      <c r="F6" s="224">
        <v>4</v>
      </c>
      <c r="G6" s="224">
        <v>5</v>
      </c>
    </row>
    <row r="7" spans="1:7" x14ac:dyDescent="0.15">
      <c r="A7" s="229" t="s">
        <v>17</v>
      </c>
      <c r="B7" s="229"/>
      <c r="C7" s="66"/>
      <c r="D7" s="228"/>
      <c r="E7" s="228"/>
      <c r="F7" s="228">
        <v>4</v>
      </c>
      <c r="G7" s="228">
        <v>5</v>
      </c>
    </row>
    <row r="8" spans="1:7" ht="10.5" customHeight="1" x14ac:dyDescent="0.15">
      <c r="A8" s="378" t="s">
        <v>297</v>
      </c>
      <c r="B8" s="379"/>
      <c r="C8" s="66" t="s">
        <v>317</v>
      </c>
      <c r="D8" s="226" t="s">
        <v>190</v>
      </c>
      <c r="E8" s="224" t="s">
        <v>298</v>
      </c>
      <c r="F8" s="76">
        <f>F9+F10+F11+F12+F38+F15+F17+F18+F20+F19+F22+F27+F26+F28+F29+F31+F32+F33+F36+F40+F35+F41+F34</f>
        <v>0</v>
      </c>
      <c r="G8" s="76">
        <f>IF((Таблица2210!C11+Таблица2210!D11)=0,0,(F8*1000/(Таблица2210!C11+Таблица2210!D11)))</f>
        <v>0</v>
      </c>
    </row>
    <row r="9" spans="1:7" ht="10.5" customHeight="1" x14ac:dyDescent="0.15">
      <c r="A9" s="344" t="s">
        <v>299</v>
      </c>
      <c r="B9" s="336"/>
      <c r="C9" s="66" t="s">
        <v>318</v>
      </c>
      <c r="D9" s="226" t="s">
        <v>194</v>
      </c>
      <c r="E9" s="224" t="s">
        <v>300</v>
      </c>
      <c r="F9" s="76"/>
      <c r="G9" s="76">
        <f>IF((Таблица2210!C11+Таблица2210!D11)=0,0,(F9*1000/(Таблица2210!C11+Таблица2210!D11)))</f>
        <v>0</v>
      </c>
    </row>
    <row r="10" spans="1:7" ht="10.5" customHeight="1" x14ac:dyDescent="0.15">
      <c r="A10" s="344" t="s">
        <v>301</v>
      </c>
      <c r="B10" s="336"/>
      <c r="C10" s="66" t="s">
        <v>319</v>
      </c>
      <c r="D10" s="226" t="s">
        <v>195</v>
      </c>
      <c r="E10" s="224" t="s">
        <v>302</v>
      </c>
      <c r="F10" s="76"/>
      <c r="G10" s="76">
        <f>IF((Таблица2210!C11+Таблица2210!D11)=0,0,(F10*1000/(Таблица2210!C11+Таблица2210!D11)))</f>
        <v>0</v>
      </c>
    </row>
    <row r="11" spans="1:7" x14ac:dyDescent="0.15">
      <c r="A11" s="344" t="s">
        <v>574</v>
      </c>
      <c r="B11" s="336"/>
      <c r="C11" s="66" t="s">
        <v>320</v>
      </c>
      <c r="D11" s="226" t="s">
        <v>196</v>
      </c>
      <c r="E11" s="224" t="s">
        <v>303</v>
      </c>
      <c r="F11" s="76"/>
      <c r="G11" s="76">
        <f>IF((Таблица2210!C11+Таблица2210!D11)=0,0,(F11*1000/(Таблица2210!C11+Таблица2210!D11)))</f>
        <v>0</v>
      </c>
    </row>
    <row r="12" spans="1:7" ht="10.5" customHeight="1" thickBot="1" x14ac:dyDescent="0.2">
      <c r="A12" s="344" t="s">
        <v>307</v>
      </c>
      <c r="B12" s="336"/>
      <c r="C12" s="66" t="s">
        <v>321</v>
      </c>
      <c r="D12" s="226" t="s">
        <v>197</v>
      </c>
      <c r="E12" s="224" t="s">
        <v>308</v>
      </c>
      <c r="F12" s="76"/>
      <c r="G12" s="76">
        <f>IF((Таблица2210!C11+Таблица2210!D11)=0,0,(F12*1000/(Таблица2210!C11+Таблица2210!D11)))</f>
        <v>0</v>
      </c>
    </row>
    <row r="13" spans="1:7" ht="10.5" customHeight="1" thickBot="1" x14ac:dyDescent="0.2">
      <c r="A13" s="344" t="s">
        <v>600</v>
      </c>
      <c r="B13" s="336"/>
      <c r="C13" s="215" t="s">
        <v>601</v>
      </c>
      <c r="D13" s="226" t="s">
        <v>198</v>
      </c>
      <c r="E13" s="247" t="s">
        <v>582</v>
      </c>
      <c r="F13" s="76"/>
      <c r="G13" s="76">
        <f>IF((Таблица2210!C11+Таблица2210!D11)=0,0,(F13*1000/(Таблица2210!C11+Таблица2210!D11)))</f>
        <v>0</v>
      </c>
    </row>
    <row r="14" spans="1:7" ht="10.5" customHeight="1" thickBot="1" x14ac:dyDescent="0.2">
      <c r="A14" s="344" t="s">
        <v>602</v>
      </c>
      <c r="B14" s="336"/>
      <c r="C14" s="215" t="s">
        <v>603</v>
      </c>
      <c r="D14" s="226" t="s">
        <v>199</v>
      </c>
      <c r="E14" s="248" t="s">
        <v>583</v>
      </c>
      <c r="F14" s="76"/>
      <c r="G14" s="76">
        <f>IF((Таблица2210!C11+Таблица2210!D11)=0,0,(F14*1000/(Таблица2210!C11+Таблица2210!D11)))</f>
        <v>0</v>
      </c>
    </row>
    <row r="15" spans="1:7" ht="10.5" customHeight="1" x14ac:dyDescent="0.15">
      <c r="A15" s="344" t="s">
        <v>259</v>
      </c>
      <c r="B15" s="377"/>
      <c r="C15" s="66" t="s">
        <v>197</v>
      </c>
      <c r="D15" s="226" t="s">
        <v>200</v>
      </c>
      <c r="E15" s="120" t="s">
        <v>240</v>
      </c>
      <c r="F15" s="76"/>
      <c r="G15" s="76">
        <f>IF((Таблица2210!C11+Таблица2210!D11)=0,0,(F15*1000/(Таблица2210!C11+Таблица2210!D11)))</f>
        <v>0</v>
      </c>
    </row>
    <row r="16" spans="1:7" x14ac:dyDescent="0.15">
      <c r="A16" s="380" t="s">
        <v>604</v>
      </c>
      <c r="B16" s="381"/>
      <c r="C16" s="215" t="s">
        <v>624</v>
      </c>
      <c r="D16" s="226" t="s">
        <v>201</v>
      </c>
      <c r="E16" s="120" t="s">
        <v>634</v>
      </c>
      <c r="F16" s="76"/>
      <c r="G16" s="76">
        <f>IF((Таблица2210!C11+Таблица2210!D11)=0,0,(F16*1000/(Таблица2210!C11+Таблица2210!D11)))</f>
        <v>0</v>
      </c>
    </row>
    <row r="17" spans="1:7" ht="10.5" customHeight="1" x14ac:dyDescent="0.15">
      <c r="A17" s="344" t="s">
        <v>610</v>
      </c>
      <c r="B17" s="336"/>
      <c r="C17" s="66" t="s">
        <v>322</v>
      </c>
      <c r="D17" s="226" t="s">
        <v>202</v>
      </c>
      <c r="E17" s="224" t="s">
        <v>312</v>
      </c>
      <c r="F17" s="76"/>
      <c r="G17" s="76">
        <f>IF((Таблица2210!C11+Таблица2210!D11)=0,0,(F17*1000/(Таблица2210!C11+Таблица2210!D11)))</f>
        <v>0</v>
      </c>
    </row>
    <row r="18" spans="1:7" ht="10.5" customHeight="1" x14ac:dyDescent="0.15">
      <c r="A18" s="344" t="s">
        <v>309</v>
      </c>
      <c r="B18" s="336"/>
      <c r="C18" s="66" t="s">
        <v>323</v>
      </c>
      <c r="D18" s="226" t="s">
        <v>203</v>
      </c>
      <c r="E18" s="224" t="s">
        <v>313</v>
      </c>
      <c r="F18" s="76"/>
      <c r="G18" s="76">
        <f>IF((Таблица2210!C11+Таблица2210!D11)=0,0,(F18*1000/(Таблица2210!C11+Таблица2210!D11)))</f>
        <v>0</v>
      </c>
    </row>
    <row r="19" spans="1:7" ht="10.5" customHeight="1" x14ac:dyDescent="0.15">
      <c r="A19" s="344" t="s">
        <v>611</v>
      </c>
      <c r="B19" s="336"/>
      <c r="C19" s="66" t="s">
        <v>325</v>
      </c>
      <c r="D19" s="226" t="s">
        <v>204</v>
      </c>
      <c r="E19" s="231" t="s">
        <v>241</v>
      </c>
      <c r="F19" s="76"/>
      <c r="G19" s="76">
        <f>IF((Таблица2210!C11+Таблица2210!D11)=0,0,(F19*1000/(Таблица2210!C11+Таблица2210!D11)))</f>
        <v>0</v>
      </c>
    </row>
    <row r="20" spans="1:7" x14ac:dyDescent="0.15">
      <c r="A20" s="375" t="s">
        <v>166</v>
      </c>
      <c r="B20" s="375"/>
      <c r="C20" s="66" t="s">
        <v>200</v>
      </c>
      <c r="D20" s="226" t="s">
        <v>205</v>
      </c>
      <c r="E20" s="224" t="s">
        <v>242</v>
      </c>
      <c r="F20" s="76"/>
      <c r="G20" s="76">
        <f>IF((Таблица2210!C11+Таблица2210!D11)=0,0,(F20*1000/(Таблица2210!C11+Таблица2210!D11)))</f>
        <v>0</v>
      </c>
    </row>
    <row r="21" spans="1:7" ht="10.5" customHeight="1" x14ac:dyDescent="0.15">
      <c r="A21" s="344" t="s">
        <v>605</v>
      </c>
      <c r="B21" s="336"/>
      <c r="C21" s="215" t="s">
        <v>606</v>
      </c>
      <c r="D21" s="226" t="s">
        <v>206</v>
      </c>
      <c r="E21" s="224" t="s">
        <v>635</v>
      </c>
      <c r="F21" s="76"/>
      <c r="G21" s="76">
        <f>IF((Таблица2210!C11+Таблица2210!D11)=0,0,(F22*1000/(Таблица2210!C11+Таблица2210!D11)))</f>
        <v>0</v>
      </c>
    </row>
    <row r="22" spans="1:7" ht="10.5" customHeight="1" x14ac:dyDescent="0.15">
      <c r="A22" s="340" t="s">
        <v>25</v>
      </c>
      <c r="B22" s="340"/>
      <c r="C22" s="66" t="s">
        <v>202</v>
      </c>
      <c r="D22" s="226" t="s">
        <v>207</v>
      </c>
      <c r="E22" s="224" t="s">
        <v>26</v>
      </c>
      <c r="F22" s="76">
        <f>F23+F24+F25</f>
        <v>0</v>
      </c>
      <c r="G22" s="76">
        <f>IF((Таблица2210!C11+Таблица2210!D11)=0,0,(F22*1000/(Таблица2210!C11+Таблица2210!D11)))</f>
        <v>0</v>
      </c>
    </row>
    <row r="23" spans="1:7" ht="10.5" customHeight="1" x14ac:dyDescent="0.15">
      <c r="A23" s="340" t="s">
        <v>612</v>
      </c>
      <c r="B23" s="340"/>
      <c r="C23" s="66" t="s">
        <v>203</v>
      </c>
      <c r="D23" s="226" t="s">
        <v>208</v>
      </c>
      <c r="E23" s="224" t="s">
        <v>99</v>
      </c>
      <c r="F23" s="76"/>
      <c r="G23" s="76">
        <f>IF((Таблица2210!C11+Таблица2210!D11)=0,0,(F23*1000/(Таблица2210!C11+Таблица2210!D11)))</f>
        <v>0</v>
      </c>
    </row>
    <row r="24" spans="1:7" ht="10.5" customHeight="1" x14ac:dyDescent="0.15">
      <c r="A24" s="340" t="s">
        <v>102</v>
      </c>
      <c r="B24" s="340"/>
      <c r="C24" s="66" t="s">
        <v>204</v>
      </c>
      <c r="D24" s="226" t="s">
        <v>209</v>
      </c>
      <c r="E24" s="120" t="s">
        <v>96</v>
      </c>
      <c r="F24" s="76"/>
      <c r="G24" s="76">
        <f>IF((Таблица2210!C11+Таблица2210!D11)=0,0,(F24*1000/(Таблица2210!C11+Таблица2210!D11)))</f>
        <v>0</v>
      </c>
    </row>
    <row r="25" spans="1:7" ht="10.5" customHeight="1" x14ac:dyDescent="0.15">
      <c r="A25" s="340" t="s">
        <v>613</v>
      </c>
      <c r="B25" s="340"/>
      <c r="C25" s="66" t="s">
        <v>205</v>
      </c>
      <c r="D25" s="226" t="s">
        <v>210</v>
      </c>
      <c r="E25" s="224" t="s">
        <v>100</v>
      </c>
      <c r="F25" s="76"/>
      <c r="G25" s="76">
        <f>IF((Таблица2210!C11+Таблица2210!D11)=0,0,(F25*1000/(Таблица2210!C11+Таблица2210!D11)))</f>
        <v>0</v>
      </c>
    </row>
    <row r="26" spans="1:7" x14ac:dyDescent="0.15">
      <c r="A26" s="340" t="s">
        <v>614</v>
      </c>
      <c r="B26" s="340"/>
      <c r="C26" s="66" t="s">
        <v>207</v>
      </c>
      <c r="D26" s="226" t="s">
        <v>237</v>
      </c>
      <c r="E26" s="224" t="s">
        <v>27</v>
      </c>
      <c r="F26" s="76"/>
      <c r="G26" s="76">
        <f>IF((Таблица2210!C11+Таблица2210!D11)=0,0,(F26*1000/(Таблица2210!C11+Таблица2210!D11)))</f>
        <v>0</v>
      </c>
    </row>
    <row r="27" spans="1:7" ht="10.5" customHeight="1" x14ac:dyDescent="0.15">
      <c r="A27" s="344" t="s">
        <v>608</v>
      </c>
      <c r="B27" s="336"/>
      <c r="C27" s="66" t="s">
        <v>324</v>
      </c>
      <c r="D27" s="226" t="s">
        <v>212</v>
      </c>
      <c r="E27" s="224" t="s">
        <v>310</v>
      </c>
      <c r="F27" s="76"/>
      <c r="G27" s="76">
        <f>IF((Таблица2210!C11+Таблица2210!D11)=0,0,(F27*1000/(Таблица2210!C11+Таблица2210!D11)))</f>
        <v>0</v>
      </c>
    </row>
    <row r="28" spans="1:7" ht="10.5" customHeight="1" x14ac:dyDescent="0.15">
      <c r="A28" s="340" t="s">
        <v>615</v>
      </c>
      <c r="B28" s="340"/>
      <c r="C28" s="66" t="s">
        <v>208</v>
      </c>
      <c r="D28" s="226" t="s">
        <v>213</v>
      </c>
      <c r="E28" s="224" t="s">
        <v>101</v>
      </c>
      <c r="F28" s="76"/>
      <c r="G28" s="76">
        <f>IF((Таблица2210!C11+Таблица2210!D11)=0,0,(F28*1000/(Таблица2210!C11+Таблица2210!D11)))</f>
        <v>0</v>
      </c>
    </row>
    <row r="29" spans="1:7" x14ac:dyDescent="0.15">
      <c r="A29" s="340" t="s">
        <v>616</v>
      </c>
      <c r="B29" s="340"/>
      <c r="C29" s="66" t="s">
        <v>209</v>
      </c>
      <c r="D29" s="226" t="s">
        <v>214</v>
      </c>
      <c r="E29" s="224" t="s">
        <v>28</v>
      </c>
      <c r="F29" s="76"/>
      <c r="G29" s="76">
        <f>IF((Таблица2210!C11+Таблица2210!D11)=0,0,(F29*1000/(Таблица2210!C11+Таблица2210!D11)))</f>
        <v>0</v>
      </c>
    </row>
    <row r="30" spans="1:7" x14ac:dyDescent="0.15">
      <c r="A30" s="340" t="s">
        <v>143</v>
      </c>
      <c r="B30" s="340"/>
      <c r="C30" s="66" t="s">
        <v>210</v>
      </c>
      <c r="D30" s="226" t="s">
        <v>215</v>
      </c>
      <c r="E30" s="224" t="s">
        <v>28</v>
      </c>
      <c r="F30" s="77"/>
      <c r="G30" s="76">
        <f>IF((Таблица2210!C11+Таблица2210!D11)=0,0,(F30*1000/(Таблица2210!C11+Таблица2210!D11)))</f>
        <v>0</v>
      </c>
    </row>
    <row r="31" spans="1:7" ht="10.5" customHeight="1" x14ac:dyDescent="0.15">
      <c r="A31" s="340" t="s">
        <v>617</v>
      </c>
      <c r="B31" s="340"/>
      <c r="C31" s="66" t="s">
        <v>237</v>
      </c>
      <c r="D31" s="226" t="s">
        <v>128</v>
      </c>
      <c r="E31" s="224" t="s">
        <v>236</v>
      </c>
      <c r="F31" s="77"/>
      <c r="G31" s="76">
        <f>IF((Таблица2210!C11+Таблица2210!D11)=0,0,(F31*1000/(Таблица2210!C11+Таблица2210!D11)))</f>
        <v>0</v>
      </c>
    </row>
    <row r="32" spans="1:7" ht="10.5" customHeight="1" x14ac:dyDescent="0.15">
      <c r="A32" s="340" t="s">
        <v>609</v>
      </c>
      <c r="B32" s="340"/>
      <c r="C32" s="66" t="s">
        <v>212</v>
      </c>
      <c r="D32" s="226" t="s">
        <v>216</v>
      </c>
      <c r="E32" s="224" t="s">
        <v>243</v>
      </c>
      <c r="F32" s="77"/>
      <c r="G32" s="76">
        <f>IF((Таблица2210!C11+Таблица2210!D11)=0,0,(F32*1000/(Таблица2210!C11+Таблица2210!D11)))</f>
        <v>0</v>
      </c>
    </row>
    <row r="33" spans="1:7" ht="10.5" customHeight="1" x14ac:dyDescent="0.15">
      <c r="A33" s="344" t="s">
        <v>618</v>
      </c>
      <c r="B33" s="336"/>
      <c r="C33" s="66" t="s">
        <v>326</v>
      </c>
      <c r="D33" s="226" t="s">
        <v>217</v>
      </c>
      <c r="E33" s="224" t="s">
        <v>314</v>
      </c>
      <c r="F33" s="77"/>
      <c r="G33" s="76">
        <f>IF((Таблица2210!C11+Таблица2210!D11)=0,0,(F33*1000/(Таблица2210!C11+Таблица2210!D11)))</f>
        <v>0</v>
      </c>
    </row>
    <row r="34" spans="1:7" x14ac:dyDescent="0.15">
      <c r="A34" s="340" t="s">
        <v>619</v>
      </c>
      <c r="B34" s="340"/>
      <c r="C34" s="66" t="s">
        <v>216</v>
      </c>
      <c r="D34" s="226" t="s">
        <v>218</v>
      </c>
      <c r="E34" s="224" t="s">
        <v>244</v>
      </c>
      <c r="F34" s="77"/>
      <c r="G34" s="76">
        <f>IF((Таблица2210!C11+Таблица2210!D11)=0,0,(F34*1000/(Таблица2210!C11+Таблица2210!D11)))</f>
        <v>0</v>
      </c>
    </row>
    <row r="35" spans="1:7" x14ac:dyDescent="0.15">
      <c r="A35" s="340" t="s">
        <v>129</v>
      </c>
      <c r="B35" s="340"/>
      <c r="C35" s="66" t="s">
        <v>219</v>
      </c>
      <c r="D35" s="226" t="s">
        <v>219</v>
      </c>
      <c r="E35" s="120" t="s">
        <v>245</v>
      </c>
      <c r="F35" s="77"/>
      <c r="G35" s="76">
        <f>IF((Таблица2210!C11+Таблица2210!D11)=0,0,(F35*1000/(Таблица2210!C11+Таблица2210!D11)))</f>
        <v>0</v>
      </c>
    </row>
    <row r="36" spans="1:7" x14ac:dyDescent="0.15">
      <c r="A36" s="344" t="s">
        <v>620</v>
      </c>
      <c r="B36" s="336"/>
      <c r="C36" s="66" t="s">
        <v>327</v>
      </c>
      <c r="D36" s="226" t="s">
        <v>220</v>
      </c>
      <c r="E36" s="232" t="s">
        <v>315</v>
      </c>
      <c r="F36" s="77"/>
      <c r="G36" s="76">
        <f>IF((Таблица2210!C11+Таблица2210!D11)=0,0,(F36*1000/(Таблица2210!C11+Таблица2210!D11)))</f>
        <v>0</v>
      </c>
    </row>
    <row r="37" spans="1:7" ht="10.5" customHeight="1" x14ac:dyDescent="0.15">
      <c r="A37" s="341" t="s">
        <v>621</v>
      </c>
      <c r="B37" s="343"/>
      <c r="C37" s="66" t="s">
        <v>446</v>
      </c>
      <c r="D37" s="226" t="s">
        <v>566</v>
      </c>
      <c r="E37" s="232" t="s">
        <v>636</v>
      </c>
      <c r="F37" s="232"/>
      <c r="G37" s="76">
        <f>IF((Таблица2210!C11+Таблица2210!D11)=0,0,(F37*1000/(Таблица2210!C11+Таблица2210!D11)))</f>
        <v>0</v>
      </c>
    </row>
    <row r="38" spans="1:7" x14ac:dyDescent="0.15">
      <c r="A38" s="348" t="s">
        <v>622</v>
      </c>
      <c r="B38" s="350"/>
      <c r="C38" s="66" t="s">
        <v>196</v>
      </c>
      <c r="D38" s="226" t="s">
        <v>567</v>
      </c>
      <c r="E38" s="226" t="s">
        <v>637</v>
      </c>
      <c r="F38" s="76"/>
      <c r="G38" s="76">
        <f>IF((Таблица2210!C11+Таблица2210!D11)=0,0,(F38*1000/(Таблица2210!C11+Таблица2210!D11)))</f>
        <v>0</v>
      </c>
    </row>
    <row r="39" spans="1:7" ht="10.5" customHeight="1" x14ac:dyDescent="0.15">
      <c r="A39" s="348" t="s">
        <v>607</v>
      </c>
      <c r="B39" s="350"/>
      <c r="C39" s="66" t="s">
        <v>625</v>
      </c>
      <c r="D39" s="226" t="s">
        <v>568</v>
      </c>
      <c r="E39" s="226" t="s">
        <v>638</v>
      </c>
      <c r="F39" s="76"/>
      <c r="G39" s="76">
        <f>IF((Таблица2210!C11+Таблица2210!D11)=0,0,(F39*1000/(Таблица2210!C11+Таблица2210!D11)))</f>
        <v>0</v>
      </c>
    </row>
    <row r="40" spans="1:7" ht="10.5" customHeight="1" x14ac:dyDescent="0.15">
      <c r="A40" s="344" t="s">
        <v>623</v>
      </c>
      <c r="B40" s="336"/>
      <c r="C40" s="66" t="s">
        <v>328</v>
      </c>
      <c r="D40" s="226" t="s">
        <v>569</v>
      </c>
      <c r="E40" s="232" t="s">
        <v>316</v>
      </c>
      <c r="F40" s="77"/>
      <c r="G40" s="76">
        <f>IF((Таблица2210!C11+Таблица2210!D11)=0,0,(F40*1000/(Таблица2210!C11+Таблица2210!D11)))</f>
        <v>0</v>
      </c>
    </row>
    <row r="41" spans="1:7" x14ac:dyDescent="0.15">
      <c r="A41" s="344" t="s">
        <v>335</v>
      </c>
      <c r="B41" s="336"/>
      <c r="C41" s="160" t="s">
        <v>220</v>
      </c>
      <c r="D41" s="226" t="s">
        <v>570</v>
      </c>
      <c r="E41" s="226"/>
      <c r="F41" s="232">
        <f>SUM(F42:F56)</f>
        <v>0</v>
      </c>
      <c r="G41" s="76">
        <f>IF((Таблица2210!C11+Таблица2210!D11)=0,0,(F41*1000/(Таблица2210!C11+Таблица2210!D11)))</f>
        <v>0</v>
      </c>
    </row>
    <row r="42" spans="1:7" ht="10.5" customHeight="1" x14ac:dyDescent="0.15">
      <c r="A42" s="341" t="s">
        <v>430</v>
      </c>
      <c r="B42" s="343"/>
      <c r="C42" s="66" t="s">
        <v>431</v>
      </c>
      <c r="D42" s="226" t="s">
        <v>571</v>
      </c>
      <c r="E42" s="226"/>
      <c r="F42" s="232"/>
      <c r="G42" s="76">
        <f>IF((Таблица2210!C11+Таблица2210!D11)=0,0,(F42*1000/(Таблица2210!C11+Таблица2210!D11)))</f>
        <v>0</v>
      </c>
    </row>
    <row r="43" spans="1:7" ht="10.5" customHeight="1" x14ac:dyDescent="0.15">
      <c r="A43" s="341" t="s">
        <v>432</v>
      </c>
      <c r="B43" s="343"/>
      <c r="C43" s="66" t="s">
        <v>433</v>
      </c>
      <c r="D43" s="226" t="s">
        <v>626</v>
      </c>
      <c r="E43" s="226"/>
      <c r="F43" s="232"/>
      <c r="G43" s="76">
        <f>IF((Таблица2210!C11+Таблица2210!D11)=0,0,(F43*1000/(Таблица2210!C11+Таблица2210!D11)))</f>
        <v>0</v>
      </c>
    </row>
    <row r="44" spans="1:7" x14ac:dyDescent="0.15">
      <c r="A44" s="341" t="s">
        <v>408</v>
      </c>
      <c r="B44" s="343"/>
      <c r="C44" s="66" t="s">
        <v>434</v>
      </c>
      <c r="D44" s="226" t="s">
        <v>627</v>
      </c>
      <c r="E44" s="226"/>
      <c r="F44" s="232"/>
      <c r="G44" s="76">
        <f>IF((Таблица2210!C11+Таблица2210!D11)=0,0,(F44*1000/(Таблица2210!C11+Таблица2210!D11)))</f>
        <v>0</v>
      </c>
    </row>
    <row r="45" spans="1:7" x14ac:dyDescent="0.15">
      <c r="A45" s="341" t="s">
        <v>435</v>
      </c>
      <c r="B45" s="343"/>
      <c r="C45" s="66" t="s">
        <v>436</v>
      </c>
      <c r="D45" s="226" t="s">
        <v>628</v>
      </c>
      <c r="E45" s="226"/>
      <c r="F45" s="232"/>
      <c r="G45" s="76">
        <f>IF((Таблица2210!C11+Таблица2210!D11)=0,0,(F45*1000/(Таблица2210!C11+Таблица2210!D11)))</f>
        <v>0</v>
      </c>
    </row>
    <row r="46" spans="1:7" ht="10.5" customHeight="1" x14ac:dyDescent="0.15">
      <c r="A46" s="341" t="s">
        <v>437</v>
      </c>
      <c r="B46" s="343"/>
      <c r="C46" s="66" t="s">
        <v>438</v>
      </c>
      <c r="D46" s="226" t="s">
        <v>629</v>
      </c>
      <c r="E46" s="226"/>
      <c r="F46" s="232"/>
      <c r="G46" s="76">
        <f>IF((Таблица2210!C11+Таблица2210!D11)=0,0,(F46*1000/(Таблица2210!C11+Таблица2210!D11)))</f>
        <v>0</v>
      </c>
    </row>
    <row r="47" spans="1:7" ht="10.5" customHeight="1" x14ac:dyDescent="0.15">
      <c r="A47" s="341" t="s">
        <v>439</v>
      </c>
      <c r="B47" s="343"/>
      <c r="C47" s="66" t="s">
        <v>440</v>
      </c>
      <c r="D47" s="226" t="s">
        <v>630</v>
      </c>
      <c r="E47" s="226"/>
      <c r="F47" s="232"/>
      <c r="G47" s="76">
        <f>IF((Таблица2210!C11+Таблица2210!D11)=0,0,(F47*1000/(Таблица2210!C11+Таблица2210!D11)))</f>
        <v>0</v>
      </c>
    </row>
    <row r="48" spans="1:7" ht="10.5" customHeight="1" x14ac:dyDescent="0.15">
      <c r="A48" s="341" t="s">
        <v>441</v>
      </c>
      <c r="B48" s="343"/>
      <c r="C48" s="66" t="s">
        <v>442</v>
      </c>
      <c r="D48" s="226" t="s">
        <v>222</v>
      </c>
      <c r="E48" s="226"/>
      <c r="F48" s="232"/>
      <c r="G48" s="76">
        <f>IF((Таблица2210!C11+Таблица2210!D11)=0,0,(F48*1000/(Таблица2210!C11+Таблица2210!D11)))</f>
        <v>0</v>
      </c>
    </row>
    <row r="49" spans="1:7" ht="10.5" customHeight="1" x14ac:dyDescent="0.15">
      <c r="A49" s="341" t="s">
        <v>443</v>
      </c>
      <c r="B49" s="343"/>
      <c r="C49" s="66" t="s">
        <v>444</v>
      </c>
      <c r="D49" s="226" t="s">
        <v>223</v>
      </c>
      <c r="E49" s="226"/>
      <c r="F49" s="232"/>
      <c r="G49" s="76">
        <f>IF((Таблица2210!C11+Таблица2210!D11)=0,0,(F49*1000/(Таблица2210!C11+Таблица2210!D11)))</f>
        <v>0</v>
      </c>
    </row>
    <row r="50" spans="1:7" ht="10.5" customHeight="1" x14ac:dyDescent="0.15">
      <c r="A50" s="341" t="s">
        <v>494</v>
      </c>
      <c r="B50" s="343"/>
      <c r="C50" s="66" t="s">
        <v>445</v>
      </c>
      <c r="D50" s="226" t="s">
        <v>224</v>
      </c>
      <c r="E50" s="226"/>
      <c r="F50" s="232"/>
      <c r="G50" s="76">
        <f>IF((Таблица2210!C11+Таблица2210!D11)=0,0,(F50*1000/(Таблица2210!C11+Таблица2210!D11)))</f>
        <v>0</v>
      </c>
    </row>
    <row r="51" spans="1:7" ht="10.5" customHeight="1" x14ac:dyDescent="0.15">
      <c r="A51" s="341" t="s">
        <v>447</v>
      </c>
      <c r="B51" s="343"/>
      <c r="C51" s="66" t="s">
        <v>448</v>
      </c>
      <c r="D51" s="226" t="s">
        <v>228</v>
      </c>
      <c r="E51" s="226"/>
      <c r="F51" s="232"/>
      <c r="G51" s="76">
        <f>IF((Таблица2210!C11+Таблица2210!D11)=0,0,(F51*1000/(Таблица2210!C11+Таблица2210!D11)))</f>
        <v>0</v>
      </c>
    </row>
    <row r="52" spans="1:7" ht="10.5" customHeight="1" x14ac:dyDescent="0.15">
      <c r="A52" s="341" t="s">
        <v>449</v>
      </c>
      <c r="B52" s="343"/>
      <c r="C52" s="66" t="s">
        <v>450</v>
      </c>
      <c r="D52" s="226" t="s">
        <v>229</v>
      </c>
      <c r="E52" s="226"/>
      <c r="F52" s="232"/>
      <c r="G52" s="76">
        <f>IF((Таблица2210!C11+Таблица2210!D11)=0,0,(F52*1000/(Таблица2210!C11+Таблица2210!D11)))</f>
        <v>0</v>
      </c>
    </row>
    <row r="53" spans="1:7" ht="10.5" customHeight="1" x14ac:dyDescent="0.15">
      <c r="A53" s="341" t="s">
        <v>451</v>
      </c>
      <c r="B53" s="343"/>
      <c r="C53" s="66" t="s">
        <v>452</v>
      </c>
      <c r="D53" s="226" t="s">
        <v>230</v>
      </c>
      <c r="E53" s="226"/>
      <c r="F53" s="232"/>
      <c r="G53" s="76">
        <f>IF((Таблица2210!C11+Таблица2210!D11)=0,0,(F53*1000/(Таблица2210!C11+Таблица2210!D11)))</f>
        <v>0</v>
      </c>
    </row>
    <row r="54" spans="1:7" x14ac:dyDescent="0.15">
      <c r="A54" s="341" t="s">
        <v>453</v>
      </c>
      <c r="B54" s="343"/>
      <c r="C54" s="66" t="s">
        <v>454</v>
      </c>
      <c r="D54" s="226" t="s">
        <v>631</v>
      </c>
      <c r="E54" s="226"/>
      <c r="F54" s="232"/>
      <c r="G54" s="76">
        <f>IF((Таблица2210!C11+Таблица2210!D11)=0,0,(F54*1000/(Таблица2210!C11+Таблица2210!D11)))</f>
        <v>0</v>
      </c>
    </row>
    <row r="55" spans="1:7" x14ac:dyDescent="0.15">
      <c r="A55" s="341" t="s">
        <v>414</v>
      </c>
      <c r="B55" s="343"/>
      <c r="C55" s="66" t="s">
        <v>455</v>
      </c>
      <c r="D55" s="226" t="s">
        <v>632</v>
      </c>
      <c r="E55" s="226"/>
      <c r="F55" s="232"/>
      <c r="G55" s="76">
        <f>IF((Таблица2210!C11+Таблица2210!D11)=0,0,(F55*1000/(Таблица2210!C11+Таблица2210!D11)))</f>
        <v>0</v>
      </c>
    </row>
    <row r="56" spans="1:7" x14ac:dyDescent="0.15">
      <c r="A56" s="348" t="s">
        <v>424</v>
      </c>
      <c r="B56" s="350"/>
      <c r="C56" s="66" t="s">
        <v>456</v>
      </c>
      <c r="D56" s="226" t="s">
        <v>633</v>
      </c>
      <c r="E56" s="226"/>
      <c r="F56" s="232"/>
      <c r="G56" s="76">
        <f>IF((Таблица2210!C11+Таблица2210!D11)=0,0,(F56*1000/(Таблица2210!C11+Таблица2210!D11)))</f>
        <v>0</v>
      </c>
    </row>
    <row r="57" spans="1:7" x14ac:dyDescent="0.15">
      <c r="A57" s="118"/>
      <c r="B57" s="118"/>
      <c r="C57" s="93"/>
      <c r="D57" s="92"/>
      <c r="E57" s="92"/>
      <c r="F57" s="148"/>
    </row>
    <row r="58" spans="1:7" x14ac:dyDescent="0.15">
      <c r="A58" s="118"/>
      <c r="B58" s="118"/>
      <c r="C58" s="93"/>
      <c r="D58" s="92"/>
      <c r="E58" s="119"/>
      <c r="F58" s="114"/>
    </row>
    <row r="59" spans="1:7" x14ac:dyDescent="0.15">
      <c r="A59" s="62" t="s">
        <v>0</v>
      </c>
      <c r="B59" s="62"/>
      <c r="D59" s="62"/>
      <c r="E59" s="62"/>
      <c r="F59" s="62"/>
      <c r="G59" s="62"/>
    </row>
  </sheetData>
  <mergeCells count="52">
    <mergeCell ref="A56:B56"/>
    <mergeCell ref="A37:B37"/>
    <mergeCell ref="A51:B51"/>
    <mergeCell ref="A52:B52"/>
    <mergeCell ref="A48:B48"/>
    <mergeCell ref="A49:B49"/>
    <mergeCell ref="A50:B50"/>
    <mergeCell ref="A53:B53"/>
    <mergeCell ref="A54:B54"/>
    <mergeCell ref="A43:B43"/>
    <mergeCell ref="A44:B44"/>
    <mergeCell ref="A45:B45"/>
    <mergeCell ref="A46:B46"/>
    <mergeCell ref="A47:B47"/>
    <mergeCell ref="A42:B42"/>
    <mergeCell ref="A26:B26"/>
    <mergeCell ref="A34:B34"/>
    <mergeCell ref="A30:B30"/>
    <mergeCell ref="A39:B39"/>
    <mergeCell ref="A55:B55"/>
    <mergeCell ref="B3:E3"/>
    <mergeCell ref="A5:B5"/>
    <mergeCell ref="A6:B6"/>
    <mergeCell ref="A38:B38"/>
    <mergeCell ref="A15:B15"/>
    <mergeCell ref="A8:B8"/>
    <mergeCell ref="A9:B9"/>
    <mergeCell ref="A10:B10"/>
    <mergeCell ref="A11:B11"/>
    <mergeCell ref="A12:B12"/>
    <mergeCell ref="A13:B13"/>
    <mergeCell ref="A14:B14"/>
    <mergeCell ref="A16:B16"/>
    <mergeCell ref="A21:B21"/>
    <mergeCell ref="A36:B36"/>
    <mergeCell ref="A31:B31"/>
    <mergeCell ref="A41:B41"/>
    <mergeCell ref="A17:B17"/>
    <mergeCell ref="A27:B27"/>
    <mergeCell ref="A33:B33"/>
    <mergeCell ref="A32:B32"/>
    <mergeCell ref="A19:B19"/>
    <mergeCell ref="A29:B29"/>
    <mergeCell ref="A23:B23"/>
    <mergeCell ref="A28:B28"/>
    <mergeCell ref="A18:B18"/>
    <mergeCell ref="A22:B22"/>
    <mergeCell ref="A24:B24"/>
    <mergeCell ref="A20:B20"/>
    <mergeCell ref="A35:B35"/>
    <mergeCell ref="A40:B40"/>
    <mergeCell ref="A25:B25"/>
  </mergeCells>
  <pageMargins left="0.75" right="0.75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H7" sqref="H7"/>
    </sheetView>
  </sheetViews>
  <sheetFormatPr defaultColWidth="9.140625" defaultRowHeight="12.75" customHeight="1" x14ac:dyDescent="0.2"/>
  <sheetData>
    <row r="1" spans="1:9" x14ac:dyDescent="0.2">
      <c r="A1" s="130" t="s">
        <v>332</v>
      </c>
      <c r="B1" s="130"/>
      <c r="C1" s="130"/>
      <c r="D1" s="130"/>
      <c r="E1" s="128"/>
      <c r="F1" s="131"/>
      <c r="G1" s="131"/>
      <c r="H1" s="131"/>
      <c r="I1" s="131"/>
    </row>
    <row r="2" spans="1:9" x14ac:dyDescent="0.2">
      <c r="A2" s="4"/>
      <c r="B2" s="4"/>
      <c r="C2" s="4"/>
      <c r="D2" s="4"/>
      <c r="E2" s="128" t="s">
        <v>18</v>
      </c>
      <c r="F2" s="4"/>
      <c r="G2" s="4"/>
    </row>
    <row r="3" spans="1:9" x14ac:dyDescent="0.2">
      <c r="A3" s="61" t="s">
        <v>333</v>
      </c>
      <c r="B3" s="331"/>
      <c r="C3" s="331"/>
      <c r="D3" s="331"/>
      <c r="E3" s="128"/>
      <c r="F3" s="330"/>
      <c r="G3" s="330"/>
    </row>
    <row r="4" spans="1:9" x14ac:dyDescent="0.2">
      <c r="A4" s="354" t="s">
        <v>17</v>
      </c>
      <c r="B4" s="354"/>
      <c r="C4" s="354"/>
      <c r="D4" s="354"/>
      <c r="E4" s="127"/>
      <c r="F4" s="382">
        <v>1</v>
      </c>
      <c r="G4" s="382"/>
      <c r="H4" s="382">
        <v>2</v>
      </c>
      <c r="I4" s="382"/>
    </row>
    <row r="5" spans="1:9" s="103" customFormat="1" x14ac:dyDescent="0.2">
      <c r="A5" s="384"/>
      <c r="B5" s="385"/>
      <c r="C5" s="385"/>
      <c r="D5" s="386"/>
      <c r="E5" s="127"/>
      <c r="F5" s="387" t="s">
        <v>466</v>
      </c>
      <c r="G5" s="364"/>
      <c r="H5" s="337" t="s">
        <v>474</v>
      </c>
      <c r="I5" s="364"/>
    </row>
    <row r="6" spans="1:9" ht="33.75" customHeight="1" x14ac:dyDescent="0.2">
      <c r="A6" s="338" t="s">
        <v>334</v>
      </c>
      <c r="B6" s="338"/>
      <c r="C6" s="338"/>
      <c r="D6" s="338"/>
      <c r="E6" s="127" t="s">
        <v>190</v>
      </c>
      <c r="F6" s="312"/>
      <c r="G6" s="312"/>
      <c r="H6" s="383">
        <f>Таблица2210!C11+Таблица2210!D11</f>
        <v>0</v>
      </c>
      <c r="I6" s="312"/>
    </row>
    <row r="7" spans="1:9" x14ac:dyDescent="0.2">
      <c r="A7" s="118"/>
      <c r="B7" s="118"/>
      <c r="C7" s="118"/>
      <c r="D7" s="118"/>
      <c r="E7" s="129"/>
      <c r="F7" s="388"/>
      <c r="G7" s="388"/>
    </row>
    <row r="8" spans="1:9" x14ac:dyDescent="0.2">
      <c r="A8" s="130" t="s">
        <v>0</v>
      </c>
      <c r="B8" s="130"/>
      <c r="C8" s="130"/>
      <c r="D8" s="130"/>
      <c r="E8" s="128"/>
      <c r="F8" s="131"/>
      <c r="G8" s="131"/>
      <c r="H8" s="131"/>
      <c r="I8" s="131"/>
    </row>
  </sheetData>
  <mergeCells count="12">
    <mergeCell ref="F7:G7"/>
    <mergeCell ref="B3:D3"/>
    <mergeCell ref="F3:G3"/>
    <mergeCell ref="A4:D4"/>
    <mergeCell ref="F4:G4"/>
    <mergeCell ref="A6:D6"/>
    <mergeCell ref="F6:G6"/>
    <mergeCell ref="H4:I4"/>
    <mergeCell ref="H6:I6"/>
    <mergeCell ref="A5:D5"/>
    <mergeCell ref="F5:G5"/>
    <mergeCell ref="H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H1" workbookViewId="0">
      <selection activeCell="O7" sqref="O7"/>
    </sheetView>
  </sheetViews>
  <sheetFormatPr defaultColWidth="9.140625" defaultRowHeight="10.5" customHeight="1" x14ac:dyDescent="0.15"/>
  <cols>
    <col min="1" max="1" width="23.42578125" style="1" customWidth="1"/>
    <col min="2" max="2" width="4.42578125" style="23" customWidth="1"/>
    <col min="3" max="3" width="5.85546875" style="25" customWidth="1"/>
    <col min="4" max="8" width="12.42578125" style="1" customWidth="1"/>
    <col min="9" max="9" width="11.42578125" style="1" customWidth="1"/>
    <col min="10" max="14" width="12.42578125" style="1" customWidth="1"/>
    <col min="15" max="15" width="15.28515625" style="1" customWidth="1"/>
    <col min="16" max="16" width="18.85546875" style="1" customWidth="1"/>
    <col min="17" max="17" width="9.140625" style="1" customWidth="1"/>
    <col min="18" max="16384" width="9.140625" style="1"/>
  </cols>
  <sheetData>
    <row r="1" spans="1:16" s="3" customFormat="1" x14ac:dyDescent="0.15">
      <c r="A1" s="19" t="s">
        <v>231</v>
      </c>
      <c r="B1" s="23"/>
      <c r="C1" s="19"/>
    </row>
    <row r="2" spans="1:16" s="38" customFormat="1" x14ac:dyDescent="0.2">
      <c r="B2" s="23" t="s">
        <v>18</v>
      </c>
    </row>
    <row r="3" spans="1:16" s="38" customFormat="1" x14ac:dyDescent="0.2">
      <c r="B3" s="23"/>
      <c r="C3" s="390" t="s">
        <v>280</v>
      </c>
      <c r="D3" s="390"/>
      <c r="E3" s="390"/>
      <c r="F3" s="390"/>
      <c r="G3" s="390"/>
      <c r="H3" s="390"/>
      <c r="I3" s="390"/>
      <c r="J3" s="390"/>
      <c r="K3" s="390"/>
      <c r="L3" s="390"/>
      <c r="M3" s="37"/>
      <c r="O3" s="88"/>
    </row>
    <row r="4" spans="1:16" s="38" customFormat="1" ht="10.5" customHeight="1" x14ac:dyDescent="0.2">
      <c r="A4" s="55" t="s">
        <v>30</v>
      </c>
      <c r="B4" s="23"/>
      <c r="C4" s="390" t="s">
        <v>279</v>
      </c>
      <c r="D4" s="390"/>
      <c r="E4" s="390"/>
      <c r="F4" s="390"/>
      <c r="G4" s="390"/>
      <c r="H4" s="390"/>
      <c r="I4" s="390"/>
      <c r="J4" s="390"/>
      <c r="K4" s="390"/>
      <c r="L4" s="390"/>
      <c r="M4" s="37"/>
      <c r="N4" s="389" t="s">
        <v>42</v>
      </c>
      <c r="O4" s="389"/>
    </row>
    <row r="5" spans="1:16" s="38" customFormat="1" x14ac:dyDescent="0.2">
      <c r="A5" s="55"/>
      <c r="B5" s="23"/>
      <c r="C5" s="85"/>
      <c r="D5" s="85"/>
      <c r="E5" s="85"/>
      <c r="F5" s="85"/>
      <c r="G5" s="85"/>
      <c r="H5" s="85"/>
      <c r="I5" s="85"/>
      <c r="J5" s="85"/>
      <c r="K5" s="85"/>
      <c r="L5" s="85"/>
      <c r="M5" s="37"/>
      <c r="N5" s="82"/>
      <c r="O5" s="82"/>
    </row>
    <row r="6" spans="1:16" ht="39" customHeight="1" x14ac:dyDescent="0.15">
      <c r="A6" s="304" t="s">
        <v>31</v>
      </c>
      <c r="B6" s="392"/>
      <c r="C6" s="391" t="s">
        <v>14</v>
      </c>
      <c r="D6" s="304" t="s">
        <v>16</v>
      </c>
      <c r="E6" s="20"/>
      <c r="F6" s="304" t="s">
        <v>154</v>
      </c>
      <c r="G6" s="304"/>
      <c r="H6" s="304"/>
      <c r="I6" s="304"/>
      <c r="J6" s="304"/>
      <c r="K6" s="304"/>
      <c r="L6" s="304"/>
      <c r="M6" s="304"/>
      <c r="N6" s="304"/>
      <c r="O6" s="304" t="s">
        <v>155</v>
      </c>
      <c r="P6" s="304"/>
    </row>
    <row r="7" spans="1:16" ht="43.5" customHeight="1" x14ac:dyDescent="0.15">
      <c r="A7" s="304"/>
      <c r="B7" s="392"/>
      <c r="C7" s="391"/>
      <c r="D7" s="304"/>
      <c r="E7" s="20" t="s">
        <v>336</v>
      </c>
      <c r="F7" s="20" t="s">
        <v>103</v>
      </c>
      <c r="G7" s="20" t="s">
        <v>104</v>
      </c>
      <c r="H7" s="20" t="s">
        <v>32</v>
      </c>
      <c r="I7" s="20" t="s">
        <v>33</v>
      </c>
      <c r="J7" s="20" t="s">
        <v>34</v>
      </c>
      <c r="K7" s="20" t="s">
        <v>35</v>
      </c>
      <c r="L7" s="20" t="s">
        <v>36</v>
      </c>
      <c r="M7" s="20" t="s">
        <v>37</v>
      </c>
      <c r="N7" s="20" t="s">
        <v>38</v>
      </c>
      <c r="O7" s="250" t="s">
        <v>639</v>
      </c>
      <c r="P7" s="250" t="s">
        <v>640</v>
      </c>
    </row>
    <row r="8" spans="1:16" x14ac:dyDescent="0.15">
      <c r="A8" s="20">
        <v>1</v>
      </c>
      <c r="B8" s="44"/>
      <c r="C8" s="48">
        <v>2</v>
      </c>
      <c r="D8" s="20">
        <v>3</v>
      </c>
      <c r="E8" s="20" t="s">
        <v>337</v>
      </c>
      <c r="F8" s="20">
        <v>4</v>
      </c>
      <c r="G8" s="20">
        <v>5</v>
      </c>
      <c r="H8" s="20">
        <v>6</v>
      </c>
      <c r="I8" s="20">
        <v>7</v>
      </c>
      <c r="J8" s="20">
        <v>8</v>
      </c>
      <c r="K8" s="20">
        <v>9</v>
      </c>
      <c r="L8" s="20">
        <v>10</v>
      </c>
      <c r="M8" s="20">
        <v>11</v>
      </c>
      <c r="N8" s="20">
        <v>12</v>
      </c>
      <c r="O8" s="20">
        <v>13</v>
      </c>
      <c r="P8" s="102">
        <v>14</v>
      </c>
    </row>
    <row r="9" spans="1:16" s="3" customFormat="1" x14ac:dyDescent="0.15">
      <c r="A9" s="21" t="s">
        <v>17</v>
      </c>
      <c r="B9" s="44"/>
      <c r="C9" s="44"/>
      <c r="D9" s="51">
        <v>3</v>
      </c>
      <c r="E9" s="51" t="s">
        <v>337</v>
      </c>
      <c r="F9" s="47">
        <v>4</v>
      </c>
      <c r="G9" s="51">
        <v>5</v>
      </c>
      <c r="H9" s="47">
        <v>6</v>
      </c>
      <c r="I9" s="51">
        <v>7</v>
      </c>
      <c r="J9" s="47">
        <v>8</v>
      </c>
      <c r="K9" s="51">
        <v>9</v>
      </c>
      <c r="L9" s="47">
        <v>10</v>
      </c>
      <c r="M9" s="51">
        <v>11</v>
      </c>
      <c r="N9" s="47">
        <v>12</v>
      </c>
      <c r="O9" s="51">
        <v>13</v>
      </c>
      <c r="P9" s="104">
        <v>14</v>
      </c>
    </row>
    <row r="10" spans="1:16" x14ac:dyDescent="0.15">
      <c r="A10" s="27" t="s">
        <v>39</v>
      </c>
      <c r="B10" s="44" t="s">
        <v>190</v>
      </c>
      <c r="C10" s="48" t="s">
        <v>190</v>
      </c>
      <c r="D10" s="79">
        <f t="shared" ref="D10:D15" si="0">SUM(F10:N10)</f>
        <v>0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</row>
    <row r="11" spans="1:16" x14ac:dyDescent="0.15">
      <c r="A11" s="52" t="s">
        <v>40</v>
      </c>
      <c r="B11" s="44" t="s">
        <v>194</v>
      </c>
      <c r="C11" s="48" t="s">
        <v>194</v>
      </c>
      <c r="D11" s="79">
        <f t="shared" si="0"/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</row>
    <row r="12" spans="1:16" ht="21" x14ac:dyDescent="0.15">
      <c r="A12" s="53" t="s">
        <v>105</v>
      </c>
      <c r="B12" s="44" t="s">
        <v>195</v>
      </c>
      <c r="C12" s="48" t="s">
        <v>195</v>
      </c>
      <c r="D12" s="79">
        <f t="shared" si="0"/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</row>
    <row r="13" spans="1:16" ht="21" x14ac:dyDescent="0.15">
      <c r="A13" s="54" t="s">
        <v>156</v>
      </c>
      <c r="B13" s="44" t="s">
        <v>196</v>
      </c>
      <c r="C13" s="48" t="s">
        <v>196</v>
      </c>
      <c r="D13" s="79">
        <f t="shared" si="0"/>
        <v>0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</row>
    <row r="14" spans="1:16" x14ac:dyDescent="0.15">
      <c r="A14" s="52" t="s">
        <v>41</v>
      </c>
      <c r="B14" s="44" t="s">
        <v>197</v>
      </c>
      <c r="C14" s="48" t="s">
        <v>197</v>
      </c>
      <c r="D14" s="79">
        <f t="shared" si="0"/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</row>
    <row r="15" spans="1:16" ht="31.5" x14ac:dyDescent="0.15">
      <c r="A15" s="53" t="s">
        <v>144</v>
      </c>
      <c r="B15" s="44" t="s">
        <v>198</v>
      </c>
      <c r="C15" s="48" t="s">
        <v>198</v>
      </c>
      <c r="D15" s="79">
        <f t="shared" si="0"/>
        <v>0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</row>
    <row r="16" spans="1:16" x14ac:dyDescent="0.15">
      <c r="A16" s="25"/>
      <c r="C16" s="18"/>
      <c r="D16" s="22"/>
      <c r="E16" s="22"/>
      <c r="F16" s="22"/>
      <c r="G16" s="22"/>
      <c r="H16" s="22"/>
      <c r="I16" s="22"/>
      <c r="J16" s="22"/>
      <c r="K16" s="26"/>
      <c r="L16" s="22"/>
    </row>
    <row r="17" spans="1:12" x14ac:dyDescent="0.15">
      <c r="A17" s="25"/>
      <c r="C17" s="18"/>
      <c r="D17" s="22"/>
      <c r="E17" s="22"/>
      <c r="F17" s="22"/>
      <c r="G17" s="22"/>
      <c r="H17" s="22"/>
      <c r="I17" s="22"/>
      <c r="J17" s="22"/>
      <c r="K17" s="26"/>
      <c r="L17" s="22"/>
    </row>
    <row r="18" spans="1:12" s="3" customFormat="1" x14ac:dyDescent="0.15">
      <c r="A18" s="19" t="s">
        <v>0</v>
      </c>
      <c r="B18" s="23"/>
      <c r="C18" s="19"/>
    </row>
  </sheetData>
  <mergeCells count="9">
    <mergeCell ref="N4:O4"/>
    <mergeCell ref="C4:L4"/>
    <mergeCell ref="C3:L3"/>
    <mergeCell ref="A6:A7"/>
    <mergeCell ref="C6:C7"/>
    <mergeCell ref="D6:D7"/>
    <mergeCell ref="F6:N6"/>
    <mergeCell ref="B6:B7"/>
    <mergeCell ref="O6:P6"/>
  </mergeCells>
  <pageMargins left="0.75" right="0.75" top="1" bottom="1" header="0.5" footer="0.5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D1" workbookViewId="0">
      <selection activeCell="G24" sqref="G24"/>
    </sheetView>
  </sheetViews>
  <sheetFormatPr defaultColWidth="9.140625" defaultRowHeight="10.5" customHeight="1" x14ac:dyDescent="0.15"/>
  <cols>
    <col min="1" max="1" width="9.7109375" style="4" customWidth="1"/>
    <col min="2" max="2" width="6.140625" style="67" customWidth="1"/>
    <col min="3" max="3" width="18.5703125" style="4" customWidth="1"/>
    <col min="4" max="4" width="26" style="4" customWidth="1"/>
    <col min="5" max="5" width="14.7109375" style="4" bestFit="1" customWidth="1"/>
    <col min="6" max="7" width="42.140625" style="4" customWidth="1"/>
    <col min="8" max="8" width="30.7109375" style="4" customWidth="1"/>
    <col min="9" max="9" width="9.140625" style="4" customWidth="1"/>
    <col min="10" max="16384" width="9.140625" style="4"/>
  </cols>
  <sheetData>
    <row r="1" spans="1:8" s="67" customFormat="1" x14ac:dyDescent="0.15">
      <c r="A1" s="62" t="s">
        <v>232</v>
      </c>
      <c r="B1" s="62"/>
    </row>
    <row r="2" spans="1:8" x14ac:dyDescent="0.15">
      <c r="B2" s="63" t="s">
        <v>18</v>
      </c>
      <c r="C2" s="188"/>
      <c r="D2" s="322"/>
      <c r="E2" s="323"/>
      <c r="F2" s="323"/>
      <c r="G2" s="323"/>
      <c r="H2" s="323"/>
    </row>
    <row r="3" spans="1:8" x14ac:dyDescent="0.15">
      <c r="A3" s="61" t="s">
        <v>90</v>
      </c>
      <c r="B3" s="63"/>
      <c r="C3" s="188"/>
      <c r="D3" s="68"/>
      <c r="E3" s="69"/>
      <c r="F3" s="69"/>
      <c r="G3" s="240"/>
      <c r="H3" s="69"/>
    </row>
    <row r="4" spans="1:8" x14ac:dyDescent="0.15">
      <c r="A4" s="61"/>
      <c r="B4" s="63"/>
      <c r="C4" s="188"/>
      <c r="D4" s="73"/>
      <c r="E4" s="74"/>
      <c r="F4" s="74"/>
      <c r="G4" s="74"/>
      <c r="H4" s="74"/>
    </row>
    <row r="5" spans="1:8" ht="31.5" x14ac:dyDescent="0.15">
      <c r="A5" s="43" t="s">
        <v>151</v>
      </c>
      <c r="B5" s="64"/>
      <c r="C5" s="180" t="s">
        <v>475</v>
      </c>
      <c r="D5" s="43" t="s">
        <v>181</v>
      </c>
      <c r="E5" s="43" t="s">
        <v>182</v>
      </c>
      <c r="F5" s="43" t="s">
        <v>281</v>
      </c>
      <c r="G5" s="239" t="s">
        <v>641</v>
      </c>
      <c r="H5" s="43" t="s">
        <v>183</v>
      </c>
    </row>
    <row r="6" spans="1:8" x14ac:dyDescent="0.15">
      <c r="A6" s="43"/>
      <c r="B6" s="64"/>
      <c r="C6" s="186" t="s">
        <v>476</v>
      </c>
      <c r="D6" s="43">
        <v>1</v>
      </c>
      <c r="E6" s="43">
        <v>2</v>
      </c>
      <c r="F6" s="43">
        <v>3</v>
      </c>
      <c r="G6" s="239">
        <v>4</v>
      </c>
      <c r="H6" s="43">
        <v>5</v>
      </c>
    </row>
    <row r="7" spans="1:8" s="67" customFormat="1" x14ac:dyDescent="0.15">
      <c r="A7" s="65" t="s">
        <v>17</v>
      </c>
      <c r="B7" s="65"/>
      <c r="C7" s="175" t="s">
        <v>476</v>
      </c>
      <c r="D7" s="64">
        <v>1</v>
      </c>
      <c r="E7" s="64">
        <v>2</v>
      </c>
      <c r="F7" s="64">
        <v>3</v>
      </c>
      <c r="G7" s="243" t="s">
        <v>337</v>
      </c>
      <c r="H7" s="64">
        <v>4</v>
      </c>
    </row>
    <row r="8" spans="1:8" x14ac:dyDescent="0.15">
      <c r="A8" s="60" t="s">
        <v>190</v>
      </c>
      <c r="B8" s="66" t="s">
        <v>190</v>
      </c>
      <c r="C8" s="75">
        <f>Таблица2245!D10</f>
        <v>0</v>
      </c>
      <c r="D8" s="75"/>
      <c r="E8" s="75"/>
      <c r="F8" s="75"/>
      <c r="G8" s="75"/>
      <c r="H8" s="75"/>
    </row>
    <row r="9" spans="1:8" x14ac:dyDescent="0.15">
      <c r="A9" s="92"/>
      <c r="B9" s="93"/>
      <c r="C9" s="94"/>
      <c r="D9" s="94"/>
      <c r="E9" s="94"/>
      <c r="F9" s="94"/>
      <c r="G9" s="94"/>
      <c r="H9" s="94"/>
    </row>
    <row r="10" spans="1:8" x14ac:dyDescent="0.15">
      <c r="A10" s="95"/>
      <c r="B10" s="93"/>
      <c r="C10" s="92"/>
      <c r="D10" s="393"/>
      <c r="E10" s="393"/>
      <c r="F10" s="393"/>
      <c r="G10" s="246"/>
      <c r="H10" s="94"/>
    </row>
    <row r="11" spans="1:8" x14ac:dyDescent="0.15">
      <c r="A11" s="92"/>
      <c r="B11" s="93"/>
      <c r="C11" s="92"/>
      <c r="D11" s="94"/>
      <c r="E11" s="94"/>
      <c r="F11" s="94"/>
      <c r="G11" s="94"/>
      <c r="H11" s="94"/>
    </row>
    <row r="12" spans="1:8" x14ac:dyDescent="0.15">
      <c r="A12" s="92"/>
      <c r="B12" s="93"/>
      <c r="C12" s="92"/>
      <c r="D12" s="94"/>
      <c r="E12" s="94"/>
      <c r="F12" s="94"/>
      <c r="G12" s="94"/>
      <c r="H12" s="94"/>
    </row>
    <row r="13" spans="1:8" x14ac:dyDescent="0.15">
      <c r="A13" s="92"/>
      <c r="B13" s="93"/>
      <c r="C13" s="92"/>
      <c r="D13" s="94"/>
      <c r="E13" s="94"/>
      <c r="F13" s="94"/>
      <c r="G13" s="94"/>
      <c r="H13" s="94"/>
    </row>
    <row r="14" spans="1:8" s="67" customFormat="1" x14ac:dyDescent="0.15">
      <c r="A14" s="62" t="s">
        <v>0</v>
      </c>
    </row>
  </sheetData>
  <mergeCells count="2">
    <mergeCell ref="D2:H2"/>
    <mergeCell ref="D10:F10"/>
  </mergeCells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7" sqref="A7"/>
    </sheetView>
  </sheetViews>
  <sheetFormatPr defaultColWidth="9.140625" defaultRowHeight="10.5" customHeight="1" x14ac:dyDescent="0.15"/>
  <cols>
    <col min="1" max="1" width="50.5703125" style="1" customWidth="1"/>
    <col min="2" max="2" width="6.85546875" style="1" customWidth="1"/>
    <col min="3" max="3" width="9.140625" style="1" customWidth="1"/>
    <col min="4" max="4" width="21.140625" style="1" customWidth="1"/>
    <col min="5" max="5" width="9.140625" style="1" customWidth="1"/>
    <col min="6" max="16384" width="9.140625" style="1"/>
  </cols>
  <sheetData>
    <row r="1" spans="1:4" x14ac:dyDescent="0.15">
      <c r="A1" s="96" t="s">
        <v>263</v>
      </c>
      <c r="B1" s="96"/>
      <c r="C1" s="96"/>
      <c r="D1" s="96"/>
    </row>
    <row r="2" spans="1:4" x14ac:dyDescent="0.15">
      <c r="A2" s="100" t="s">
        <v>264</v>
      </c>
      <c r="C2" s="96" t="s">
        <v>18</v>
      </c>
    </row>
    <row r="3" spans="1:4" x14ac:dyDescent="0.15">
      <c r="B3" s="100"/>
      <c r="C3" s="96"/>
    </row>
    <row r="4" spans="1:4" x14ac:dyDescent="0.15">
      <c r="A4" s="102"/>
      <c r="B4" s="102"/>
      <c r="C4" s="132"/>
      <c r="D4" s="31">
        <v>1</v>
      </c>
    </row>
    <row r="5" spans="1:4" x14ac:dyDescent="0.15">
      <c r="A5" s="97" t="s">
        <v>17</v>
      </c>
      <c r="B5" s="136"/>
      <c r="C5" s="136"/>
      <c r="D5" s="138">
        <v>1</v>
      </c>
    </row>
    <row r="6" spans="1:4" ht="31.5" x14ac:dyDescent="0.15">
      <c r="A6" s="135" t="s">
        <v>642</v>
      </c>
      <c r="B6" s="99" t="s">
        <v>190</v>
      </c>
      <c r="C6" s="137" t="s">
        <v>190</v>
      </c>
      <c r="D6" s="79"/>
    </row>
    <row r="7" spans="1:4" x14ac:dyDescent="0.15">
      <c r="A7" s="135" t="s">
        <v>349</v>
      </c>
      <c r="B7" s="99" t="s">
        <v>194</v>
      </c>
      <c r="C7" s="98" t="s">
        <v>194</v>
      </c>
      <c r="D7" s="79">
        <f>D8+D9</f>
        <v>0</v>
      </c>
    </row>
    <row r="8" spans="1:4" x14ac:dyDescent="0.15">
      <c r="A8" s="141" t="s">
        <v>350</v>
      </c>
      <c r="B8" s="99" t="s">
        <v>195</v>
      </c>
      <c r="C8" s="98" t="s">
        <v>195</v>
      </c>
      <c r="D8" s="79"/>
    </row>
    <row r="9" spans="1:4" x14ac:dyDescent="0.15">
      <c r="A9" s="141" t="s">
        <v>351</v>
      </c>
      <c r="B9" s="99" t="s">
        <v>196</v>
      </c>
      <c r="C9" s="98" t="s">
        <v>196</v>
      </c>
      <c r="D9" s="79"/>
    </row>
    <row r="10" spans="1:4" x14ac:dyDescent="0.15">
      <c r="B10" s="133"/>
      <c r="C10" s="134"/>
      <c r="D10" s="11"/>
    </row>
    <row r="11" spans="1:4" x14ac:dyDescent="0.15">
      <c r="A11" s="96" t="s">
        <v>0</v>
      </c>
      <c r="B11" s="96"/>
      <c r="C11" s="96"/>
      <c r="D11" s="96"/>
    </row>
  </sheetData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C9" sqref="C9"/>
    </sheetView>
  </sheetViews>
  <sheetFormatPr defaultColWidth="9.140625" defaultRowHeight="10.5" customHeight="1" x14ac:dyDescent="0.15"/>
  <cols>
    <col min="1" max="1" width="8.5703125" style="4" customWidth="1"/>
    <col min="2" max="2" width="6.140625" style="67" customWidth="1"/>
    <col min="3" max="4" width="22.5703125" style="4" customWidth="1"/>
    <col min="5" max="5" width="23.28515625" style="4" bestFit="1" customWidth="1"/>
    <col min="6" max="6" width="11.140625" style="4" bestFit="1" customWidth="1"/>
    <col min="7" max="7" width="24.140625" style="4" customWidth="1"/>
    <col min="8" max="8" width="19" style="4" customWidth="1"/>
    <col min="9" max="9" width="32" style="4" bestFit="1" customWidth="1"/>
    <col min="10" max="10" width="9.140625" style="4" customWidth="1"/>
    <col min="11" max="16384" width="9.140625" style="4"/>
  </cols>
  <sheetData>
    <row r="1" spans="1:9" s="67" customFormat="1" x14ac:dyDescent="0.15">
      <c r="A1" s="62" t="s">
        <v>233</v>
      </c>
      <c r="B1" s="62"/>
    </row>
    <row r="2" spans="1:9" x14ac:dyDescent="0.15">
      <c r="B2" s="63" t="s">
        <v>18</v>
      </c>
      <c r="C2" s="322"/>
      <c r="D2" s="322"/>
      <c r="E2" s="323"/>
      <c r="F2" s="323"/>
      <c r="G2" s="323"/>
    </row>
    <row r="3" spans="1:9" x14ac:dyDescent="0.15">
      <c r="A3" s="61" t="s">
        <v>189</v>
      </c>
      <c r="B3" s="63"/>
      <c r="C3" s="68"/>
      <c r="D3" s="172"/>
      <c r="E3" s="69"/>
      <c r="F3" s="69"/>
      <c r="G3" s="69"/>
    </row>
    <row r="4" spans="1:9" x14ac:dyDescent="0.15">
      <c r="A4" s="61"/>
      <c r="B4" s="63"/>
      <c r="C4" s="73"/>
      <c r="D4" s="73"/>
      <c r="E4" s="74"/>
      <c r="F4" s="74"/>
      <c r="G4" s="74"/>
    </row>
    <row r="5" spans="1:9" ht="28.5" customHeight="1" x14ac:dyDescent="0.15">
      <c r="A5" s="43" t="s">
        <v>151</v>
      </c>
      <c r="B5" s="64"/>
      <c r="C5" s="185" t="s">
        <v>477</v>
      </c>
      <c r="D5" s="171" t="s">
        <v>184</v>
      </c>
      <c r="E5" s="43" t="s">
        <v>185</v>
      </c>
      <c r="F5" s="43" t="s">
        <v>107</v>
      </c>
      <c r="G5" s="43" t="s">
        <v>186</v>
      </c>
      <c r="H5" s="43" t="s">
        <v>187</v>
      </c>
      <c r="I5" s="43" t="s">
        <v>188</v>
      </c>
    </row>
    <row r="6" spans="1:9" x14ac:dyDescent="0.15">
      <c r="A6" s="43"/>
      <c r="B6" s="64"/>
      <c r="C6" s="186" t="s">
        <v>476</v>
      </c>
      <c r="D6" s="171">
        <v>1</v>
      </c>
      <c r="E6" s="43">
        <v>2</v>
      </c>
      <c r="F6" s="43">
        <v>3</v>
      </c>
      <c r="G6" s="43">
        <v>4</v>
      </c>
      <c r="H6" s="43">
        <v>5</v>
      </c>
      <c r="I6" s="43">
        <v>6</v>
      </c>
    </row>
    <row r="7" spans="1:9" s="67" customFormat="1" x14ac:dyDescent="0.15">
      <c r="A7" s="65" t="s">
        <v>17</v>
      </c>
      <c r="B7" s="65"/>
      <c r="C7" s="187" t="s">
        <v>476</v>
      </c>
      <c r="D7" s="175">
        <v>1</v>
      </c>
      <c r="E7" s="64">
        <v>2</v>
      </c>
      <c r="F7" s="64">
        <v>3</v>
      </c>
      <c r="G7" s="64">
        <v>4</v>
      </c>
      <c r="H7" s="64">
        <v>5</v>
      </c>
      <c r="I7" s="64">
        <v>6</v>
      </c>
    </row>
    <row r="8" spans="1:9" x14ac:dyDescent="0.15">
      <c r="A8" s="60" t="s">
        <v>190</v>
      </c>
      <c r="B8" s="66" t="s">
        <v>190</v>
      </c>
      <c r="C8" s="75">
        <f>Таблица2210!I11</f>
        <v>0</v>
      </c>
      <c r="D8" s="75"/>
      <c r="E8" s="75"/>
      <c r="F8" s="75"/>
      <c r="G8" s="75"/>
      <c r="H8" s="77"/>
      <c r="I8" s="77"/>
    </row>
    <row r="9" spans="1:9" s="67" customFormat="1" x14ac:dyDescent="0.15">
      <c r="A9" s="62" t="s">
        <v>0</v>
      </c>
    </row>
  </sheetData>
  <mergeCells count="1">
    <mergeCell ref="C2:G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C5" sqref="C5:G5"/>
    </sheetView>
  </sheetViews>
  <sheetFormatPr defaultColWidth="9.140625" defaultRowHeight="12.75" customHeight="1" x14ac:dyDescent="0.2"/>
  <sheetData>
    <row r="1" spans="1:7" x14ac:dyDescent="0.2">
      <c r="A1" s="96" t="s">
        <v>269</v>
      </c>
      <c r="B1" s="96"/>
      <c r="C1" s="96"/>
      <c r="D1" s="96"/>
      <c r="E1" s="96"/>
      <c r="F1" s="96"/>
      <c r="G1" s="96"/>
    </row>
    <row r="2" spans="1:7" x14ac:dyDescent="0.2">
      <c r="A2" s="1"/>
      <c r="B2" s="96" t="s">
        <v>18</v>
      </c>
      <c r="C2" s="1"/>
      <c r="D2" s="1"/>
      <c r="E2" s="1"/>
      <c r="F2" s="1"/>
      <c r="G2" s="1"/>
    </row>
    <row r="3" spans="1:7" x14ac:dyDescent="0.2">
      <c r="A3" s="100" t="s">
        <v>258</v>
      </c>
      <c r="B3" s="96"/>
      <c r="C3" s="1"/>
      <c r="D3" s="1"/>
      <c r="E3" s="1"/>
      <c r="F3" s="1"/>
      <c r="G3" s="1"/>
    </row>
    <row r="4" spans="1:7" x14ac:dyDescent="0.2">
      <c r="B4" s="96"/>
    </row>
    <row r="5" spans="1:7" ht="33.75" customHeight="1" x14ac:dyDescent="0.2">
      <c r="A5" s="400"/>
      <c r="B5" s="397"/>
      <c r="C5" s="309" t="s">
        <v>282</v>
      </c>
      <c r="D5" s="310"/>
      <c r="E5" s="310"/>
      <c r="F5" s="310"/>
      <c r="G5" s="311"/>
    </row>
    <row r="6" spans="1:7" x14ac:dyDescent="0.2">
      <c r="A6" s="401"/>
      <c r="B6" s="398"/>
      <c r="C6" s="402">
        <v>1</v>
      </c>
      <c r="D6" s="402"/>
      <c r="E6" s="402"/>
      <c r="F6" s="402"/>
      <c r="G6" s="402"/>
    </row>
    <row r="7" spans="1:7" x14ac:dyDescent="0.2">
      <c r="A7" s="97" t="s">
        <v>17</v>
      </c>
      <c r="B7" s="97"/>
      <c r="C7" s="399">
        <v>1</v>
      </c>
      <c r="D7" s="399"/>
      <c r="E7" s="399"/>
      <c r="F7" s="399"/>
      <c r="G7" s="399"/>
    </row>
    <row r="8" spans="1:7" x14ac:dyDescent="0.2">
      <c r="A8" s="99" t="s">
        <v>190</v>
      </c>
      <c r="B8" s="98" t="s">
        <v>190</v>
      </c>
      <c r="C8" s="394"/>
      <c r="D8" s="395"/>
      <c r="E8" s="395"/>
      <c r="F8" s="395"/>
      <c r="G8" s="396"/>
    </row>
    <row r="9" spans="1:7" x14ac:dyDescent="0.2">
      <c r="A9" s="96" t="s">
        <v>0</v>
      </c>
      <c r="B9" s="96"/>
      <c r="C9" s="96"/>
      <c r="D9" s="96"/>
      <c r="E9" s="96"/>
      <c r="F9" s="96"/>
      <c r="G9" s="96"/>
    </row>
  </sheetData>
  <mergeCells count="6">
    <mergeCell ref="C8:G8"/>
    <mergeCell ref="B5:B6"/>
    <mergeCell ref="C7:G7"/>
    <mergeCell ref="A5:A6"/>
    <mergeCell ref="C5:G5"/>
    <mergeCell ref="C6:G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0" sqref="A10:A13"/>
    </sheetView>
  </sheetViews>
  <sheetFormatPr defaultColWidth="9.140625" defaultRowHeight="10.5" customHeight="1" x14ac:dyDescent="0.15"/>
  <cols>
    <col min="1" max="1" width="42" style="25" customWidth="1"/>
    <col min="2" max="2" width="5.28515625" style="23" customWidth="1"/>
    <col min="3" max="3" width="9.28515625" style="34" customWidth="1"/>
    <col min="4" max="4" width="22.28515625" style="1" customWidth="1"/>
    <col min="5" max="6" width="27" style="1" customWidth="1"/>
    <col min="7" max="7" width="26.7109375" style="1" customWidth="1"/>
    <col min="8" max="8" width="22.85546875" style="1" customWidth="1"/>
    <col min="9" max="9" width="9.140625" style="1" customWidth="1"/>
    <col min="10" max="16384" width="9.140625" style="1"/>
  </cols>
  <sheetData>
    <row r="1" spans="1:8" s="3" customFormat="1" x14ac:dyDescent="0.15">
      <c r="A1" s="19" t="s">
        <v>234</v>
      </c>
      <c r="B1" s="23"/>
      <c r="C1" s="14"/>
    </row>
    <row r="2" spans="1:8" s="38" customFormat="1" x14ac:dyDescent="0.2">
      <c r="B2" s="23" t="s">
        <v>18</v>
      </c>
    </row>
    <row r="3" spans="1:8" s="38" customFormat="1" x14ac:dyDescent="0.2">
      <c r="A3" s="55" t="s">
        <v>43</v>
      </c>
      <c r="B3" s="23"/>
      <c r="C3" s="405" t="s">
        <v>141</v>
      </c>
      <c r="D3" s="406"/>
      <c r="E3" s="406"/>
      <c r="F3" s="406"/>
      <c r="G3" s="58" t="s">
        <v>77</v>
      </c>
    </row>
    <row r="4" spans="1:8" s="38" customFormat="1" x14ac:dyDescent="0.2">
      <c r="A4" s="55"/>
      <c r="B4" s="23"/>
      <c r="C4" s="86"/>
      <c r="D4" s="87"/>
      <c r="E4" s="87"/>
      <c r="F4" s="87"/>
      <c r="G4" s="58"/>
    </row>
    <row r="5" spans="1:8" s="38" customFormat="1" x14ac:dyDescent="0.2">
      <c r="A5" s="55"/>
      <c r="B5" s="23"/>
      <c r="C5" s="86"/>
      <c r="D5" s="87"/>
      <c r="E5" s="87"/>
      <c r="F5" s="87"/>
      <c r="G5" s="58"/>
    </row>
    <row r="6" spans="1:8" x14ac:dyDescent="0.15">
      <c r="A6" s="391" t="s">
        <v>20</v>
      </c>
      <c r="B6" s="392"/>
      <c r="C6" s="304" t="s">
        <v>151</v>
      </c>
      <c r="D6" s="304" t="s">
        <v>106</v>
      </c>
      <c r="E6" s="304" t="s">
        <v>44</v>
      </c>
      <c r="F6" s="304" t="s">
        <v>107</v>
      </c>
      <c r="G6" s="304"/>
      <c r="H6" s="403" t="s">
        <v>348</v>
      </c>
    </row>
    <row r="7" spans="1:8" x14ac:dyDescent="0.15">
      <c r="A7" s="391"/>
      <c r="B7" s="392"/>
      <c r="C7" s="304"/>
      <c r="D7" s="304"/>
      <c r="E7" s="304"/>
      <c r="F7" s="20" t="s">
        <v>108</v>
      </c>
      <c r="G7" s="20" t="s">
        <v>109</v>
      </c>
      <c r="H7" s="404"/>
    </row>
    <row r="8" spans="1:8" x14ac:dyDescent="0.15">
      <c r="A8" s="48" t="s">
        <v>45</v>
      </c>
      <c r="B8" s="44"/>
      <c r="C8" s="20" t="s">
        <v>46</v>
      </c>
      <c r="D8" s="20" t="s">
        <v>47</v>
      </c>
      <c r="E8" s="20" t="s">
        <v>48</v>
      </c>
      <c r="F8" s="20" t="s">
        <v>49</v>
      </c>
      <c r="G8" s="20" t="s">
        <v>50</v>
      </c>
      <c r="H8" s="31">
        <v>7</v>
      </c>
    </row>
    <row r="9" spans="1:8" s="3" customFormat="1" x14ac:dyDescent="0.15">
      <c r="A9" s="21" t="s">
        <v>17</v>
      </c>
      <c r="B9" s="44"/>
      <c r="C9" s="47"/>
      <c r="D9" s="47"/>
      <c r="E9" s="47">
        <v>4</v>
      </c>
      <c r="F9" s="47">
        <v>5</v>
      </c>
      <c r="G9" s="47">
        <v>6</v>
      </c>
      <c r="H9" s="139">
        <v>7</v>
      </c>
    </row>
    <row r="10" spans="1:8" x14ac:dyDescent="0.15">
      <c r="A10" s="242" t="s">
        <v>110</v>
      </c>
      <c r="B10" s="44" t="s">
        <v>190</v>
      </c>
      <c r="C10" s="60" t="s">
        <v>190</v>
      </c>
      <c r="D10" s="27"/>
      <c r="E10" s="79">
        <f>Таблица2245!F10+Таблица2245!G10</f>
        <v>0</v>
      </c>
      <c r="F10" s="24">
        <f>Таблица2245!F11+Таблица2245!G11</f>
        <v>0</v>
      </c>
      <c r="G10" s="24">
        <f>Таблица2245!F12+Таблица2245!G12</f>
        <v>0</v>
      </c>
      <c r="H10" s="140">
        <f>Таблица2245!F14+Таблица2245!G14</f>
        <v>0</v>
      </c>
    </row>
    <row r="11" spans="1:8" s="237" customFormat="1" ht="31.5" x14ac:dyDescent="0.15">
      <c r="A11" s="252" t="s">
        <v>643</v>
      </c>
      <c r="B11" s="215" t="s">
        <v>317</v>
      </c>
      <c r="C11" s="241" t="s">
        <v>644</v>
      </c>
      <c r="D11" s="27" t="s">
        <v>649</v>
      </c>
      <c r="E11" s="79"/>
      <c r="F11" s="24"/>
      <c r="G11" s="24"/>
      <c r="H11" s="140"/>
    </row>
    <row r="12" spans="1:8" s="237" customFormat="1" x14ac:dyDescent="0.15">
      <c r="A12" s="242" t="s">
        <v>248</v>
      </c>
      <c r="B12" s="215" t="s">
        <v>318</v>
      </c>
      <c r="C12" s="241" t="s">
        <v>645</v>
      </c>
      <c r="D12" s="27" t="s">
        <v>650</v>
      </c>
      <c r="E12" s="79"/>
      <c r="F12" s="24"/>
      <c r="G12" s="24"/>
      <c r="H12" s="140"/>
    </row>
    <row r="13" spans="1:8" ht="31.5" x14ac:dyDescent="0.15">
      <c r="A13" s="242" t="s">
        <v>293</v>
      </c>
      <c r="B13" s="44" t="s">
        <v>194</v>
      </c>
      <c r="C13" s="60" t="s">
        <v>651</v>
      </c>
      <c r="D13" s="43" t="s">
        <v>295</v>
      </c>
      <c r="E13" s="75">
        <f>E14+E15+E17+E18+E23+E25+E26+E27+E28+E29</f>
        <v>0</v>
      </c>
      <c r="F13" s="75">
        <f t="shared" ref="F13:G13" si="0">F14+F15+F17+F18+F23+F25+F26+F27+F28+F29</f>
        <v>0</v>
      </c>
      <c r="G13" s="75">
        <f t="shared" si="0"/>
        <v>0</v>
      </c>
      <c r="H13" s="75">
        <f>H14+H15+H17+H18+H23+H25+H26+H27+H28+H29</f>
        <v>0</v>
      </c>
    </row>
    <row r="14" spans="1:8" x14ac:dyDescent="0.15">
      <c r="A14" s="90" t="s">
        <v>343</v>
      </c>
      <c r="B14" s="44" t="s">
        <v>347</v>
      </c>
      <c r="C14" s="60" t="s">
        <v>652</v>
      </c>
      <c r="D14" s="43" t="s">
        <v>54</v>
      </c>
      <c r="E14" s="75"/>
      <c r="F14" s="75"/>
      <c r="G14" s="75"/>
      <c r="H14" s="149"/>
    </row>
    <row r="15" spans="1:8" x14ac:dyDescent="0.15">
      <c r="A15" s="90" t="s">
        <v>284</v>
      </c>
      <c r="B15" s="44" t="s">
        <v>213</v>
      </c>
      <c r="C15" s="48" t="s">
        <v>653</v>
      </c>
      <c r="D15" s="20" t="s">
        <v>56</v>
      </c>
      <c r="E15" s="75"/>
      <c r="F15" s="75"/>
      <c r="G15" s="75"/>
      <c r="H15" s="149"/>
    </row>
    <row r="16" spans="1:8" ht="21" x14ac:dyDescent="0.15">
      <c r="A16" s="90" t="s">
        <v>283</v>
      </c>
      <c r="B16" s="44" t="s">
        <v>126</v>
      </c>
      <c r="C16" s="48" t="s">
        <v>654</v>
      </c>
      <c r="D16" s="20" t="s">
        <v>57</v>
      </c>
      <c r="E16" s="75"/>
      <c r="F16" s="75"/>
      <c r="G16" s="75"/>
      <c r="H16" s="149"/>
    </row>
    <row r="17" spans="1:8" x14ac:dyDescent="0.15">
      <c r="A17" s="90" t="s">
        <v>58</v>
      </c>
      <c r="B17" s="44" t="s">
        <v>215</v>
      </c>
      <c r="C17" s="48" t="s">
        <v>655</v>
      </c>
      <c r="D17" s="20" t="s">
        <v>59</v>
      </c>
      <c r="E17" s="75"/>
      <c r="F17" s="75"/>
      <c r="G17" s="75"/>
      <c r="H17" s="149"/>
    </row>
    <row r="18" spans="1:8" s="237" customFormat="1" ht="31.5" x14ac:dyDescent="0.15">
      <c r="A18" s="242" t="s">
        <v>647</v>
      </c>
      <c r="B18" s="251" t="s">
        <v>646</v>
      </c>
      <c r="C18" s="245" t="s">
        <v>656</v>
      </c>
      <c r="D18" s="238" t="s">
        <v>657</v>
      </c>
      <c r="E18" s="149"/>
      <c r="F18" s="149"/>
      <c r="G18" s="149"/>
      <c r="H18" s="149"/>
    </row>
    <row r="19" spans="1:8" ht="21" x14ac:dyDescent="0.15">
      <c r="A19" s="90" t="s">
        <v>113</v>
      </c>
      <c r="B19" s="44" t="s">
        <v>128</v>
      </c>
      <c r="C19" s="48" t="s">
        <v>658</v>
      </c>
      <c r="D19" s="20" t="s">
        <v>114</v>
      </c>
      <c r="E19" s="75"/>
      <c r="F19" s="75"/>
      <c r="G19" s="75"/>
      <c r="H19" s="244" t="s">
        <v>487</v>
      </c>
    </row>
    <row r="20" spans="1:8" x14ac:dyDescent="0.15">
      <c r="A20" s="90" t="s">
        <v>62</v>
      </c>
      <c r="B20" s="44" t="s">
        <v>216</v>
      </c>
      <c r="C20" s="48" t="s">
        <v>659</v>
      </c>
      <c r="D20" s="20" t="s">
        <v>63</v>
      </c>
      <c r="E20" s="75"/>
      <c r="F20" s="75"/>
      <c r="G20" s="75"/>
      <c r="H20" s="149"/>
    </row>
    <row r="21" spans="1:8" x14ac:dyDescent="0.15">
      <c r="A21" s="90" t="s">
        <v>145</v>
      </c>
      <c r="B21" s="44" t="s">
        <v>217</v>
      </c>
      <c r="C21" s="48" t="s">
        <v>660</v>
      </c>
      <c r="D21" s="20" t="s">
        <v>64</v>
      </c>
      <c r="E21" s="75"/>
      <c r="F21" s="75"/>
      <c r="G21" s="75"/>
      <c r="H21" s="244" t="s">
        <v>487</v>
      </c>
    </row>
    <row r="22" spans="1:8" x14ac:dyDescent="0.15">
      <c r="A22" s="90" t="s">
        <v>65</v>
      </c>
      <c r="B22" s="44" t="s">
        <v>218</v>
      </c>
      <c r="C22" s="48" t="s">
        <v>661</v>
      </c>
      <c r="D22" s="20" t="s">
        <v>66</v>
      </c>
      <c r="E22" s="75"/>
      <c r="F22" s="75"/>
      <c r="G22" s="75"/>
      <c r="H22" s="244" t="s">
        <v>487</v>
      </c>
    </row>
    <row r="23" spans="1:8" ht="21" x14ac:dyDescent="0.15">
      <c r="A23" s="90" t="s">
        <v>67</v>
      </c>
      <c r="B23" s="44" t="s">
        <v>219</v>
      </c>
      <c r="C23" s="48" t="s">
        <v>662</v>
      </c>
      <c r="D23" s="20" t="s">
        <v>68</v>
      </c>
      <c r="E23" s="75"/>
      <c r="F23" s="75"/>
      <c r="G23" s="75"/>
      <c r="H23" s="149"/>
    </row>
    <row r="24" spans="1:8" x14ac:dyDescent="0.15">
      <c r="A24" s="90" t="s">
        <v>146</v>
      </c>
      <c r="B24" s="44" t="s">
        <v>127</v>
      </c>
      <c r="C24" s="48" t="s">
        <v>663</v>
      </c>
      <c r="D24" s="20" t="s">
        <v>69</v>
      </c>
      <c r="E24" s="75"/>
      <c r="F24" s="75"/>
      <c r="G24" s="75"/>
      <c r="H24" s="244" t="s">
        <v>487</v>
      </c>
    </row>
    <row r="25" spans="1:8" x14ac:dyDescent="0.15">
      <c r="A25" s="90" t="s">
        <v>70</v>
      </c>
      <c r="B25" s="44" t="s">
        <v>344</v>
      </c>
      <c r="C25" s="60" t="s">
        <v>664</v>
      </c>
      <c r="D25" s="43" t="s">
        <v>71</v>
      </c>
      <c r="E25" s="75"/>
      <c r="F25" s="75"/>
      <c r="G25" s="75"/>
      <c r="H25" s="149"/>
    </row>
    <row r="26" spans="1:8" ht="21" x14ac:dyDescent="0.15">
      <c r="A26" s="90" t="s">
        <v>648</v>
      </c>
      <c r="B26" s="44" t="s">
        <v>214</v>
      </c>
      <c r="C26" s="48" t="s">
        <v>665</v>
      </c>
      <c r="D26" s="20" t="s">
        <v>112</v>
      </c>
      <c r="E26" s="75"/>
      <c r="F26" s="75"/>
      <c r="G26" s="75"/>
      <c r="H26" s="149"/>
    </row>
    <row r="27" spans="1:8" ht="31.5" x14ac:dyDescent="0.15">
      <c r="A27" s="90" t="s">
        <v>254</v>
      </c>
      <c r="B27" s="44" t="s">
        <v>345</v>
      </c>
      <c r="C27" s="60" t="s">
        <v>666</v>
      </c>
      <c r="D27" s="43" t="s">
        <v>72</v>
      </c>
      <c r="E27" s="75"/>
      <c r="F27" s="75"/>
      <c r="G27" s="75"/>
      <c r="H27" s="149"/>
    </row>
    <row r="28" spans="1:8" ht="21" x14ac:dyDescent="0.15">
      <c r="A28" s="90" t="s">
        <v>255</v>
      </c>
      <c r="B28" s="44" t="s">
        <v>346</v>
      </c>
      <c r="C28" s="60" t="s">
        <v>667</v>
      </c>
      <c r="D28" s="43" t="s">
        <v>73</v>
      </c>
      <c r="E28" s="75"/>
      <c r="F28" s="75"/>
      <c r="G28" s="75"/>
      <c r="H28" s="149"/>
    </row>
    <row r="29" spans="1:8" ht="21" x14ac:dyDescent="0.15">
      <c r="A29" s="90" t="s">
        <v>149</v>
      </c>
      <c r="B29" s="44" t="s">
        <v>220</v>
      </c>
      <c r="C29" s="48" t="s">
        <v>668</v>
      </c>
      <c r="D29" s="20" t="s">
        <v>261</v>
      </c>
      <c r="E29" s="75"/>
      <c r="F29" s="75"/>
      <c r="G29" s="75"/>
      <c r="H29" s="149"/>
    </row>
    <row r="30" spans="1:8" ht="21" x14ac:dyDescent="0.15">
      <c r="A30" s="90" t="s">
        <v>115</v>
      </c>
      <c r="B30" s="44" t="s">
        <v>195</v>
      </c>
      <c r="C30" s="60" t="s">
        <v>669</v>
      </c>
      <c r="D30" s="20" t="s">
        <v>75</v>
      </c>
      <c r="E30" s="75"/>
      <c r="F30" s="75"/>
      <c r="G30" s="75"/>
      <c r="H30" s="149"/>
    </row>
    <row r="31" spans="1:8" x14ac:dyDescent="0.15">
      <c r="A31" s="90" t="s">
        <v>246</v>
      </c>
      <c r="B31" s="44" t="s">
        <v>196</v>
      </c>
      <c r="C31" s="60" t="s">
        <v>670</v>
      </c>
      <c r="D31" s="27"/>
      <c r="E31" s="75"/>
      <c r="F31" s="75"/>
      <c r="G31" s="75"/>
      <c r="H31" s="149"/>
    </row>
    <row r="32" spans="1:8" x14ac:dyDescent="0.15">
      <c r="A32" s="90" t="s">
        <v>294</v>
      </c>
      <c r="B32" s="44" t="s">
        <v>197</v>
      </c>
      <c r="C32" s="60" t="s">
        <v>194</v>
      </c>
      <c r="D32" s="27"/>
      <c r="E32" s="75">
        <f>E11+E12+E13+E30+E31</f>
        <v>0</v>
      </c>
      <c r="F32" s="75">
        <f t="shared" ref="F32:G32" si="1">F11+F12+F13+F30+F31</f>
        <v>0</v>
      </c>
      <c r="G32" s="75">
        <f t="shared" si="1"/>
        <v>0</v>
      </c>
      <c r="H32" s="75">
        <f>H13+H30+H31</f>
        <v>0</v>
      </c>
    </row>
    <row r="33" spans="1:7" x14ac:dyDescent="0.15">
      <c r="A33" s="112"/>
      <c r="B33" s="117"/>
      <c r="C33" s="92"/>
      <c r="D33" s="116"/>
      <c r="E33" s="115"/>
      <c r="F33" s="115"/>
      <c r="G33" s="115"/>
    </row>
    <row r="34" spans="1:7" s="3" customFormat="1" x14ac:dyDescent="0.15">
      <c r="A34" s="19" t="s">
        <v>0</v>
      </c>
      <c r="B34" s="23"/>
      <c r="C34" s="14"/>
    </row>
  </sheetData>
  <mergeCells count="8">
    <mergeCell ref="H6:H7"/>
    <mergeCell ref="C3:F3"/>
    <mergeCell ref="A6:A7"/>
    <mergeCell ref="C6:C7"/>
    <mergeCell ref="D6:D7"/>
    <mergeCell ref="B6:B7"/>
    <mergeCell ref="E6:E7"/>
    <mergeCell ref="F6:G6"/>
  </mergeCells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B1" workbookViewId="0">
      <selection activeCell="H11" sqref="H11:H28"/>
    </sheetView>
  </sheetViews>
  <sheetFormatPr defaultColWidth="9.140625" defaultRowHeight="10.5" customHeight="1" x14ac:dyDescent="0.15"/>
  <cols>
    <col min="1" max="1" width="42" style="25" customWidth="1"/>
    <col min="2" max="2" width="5.28515625" style="23" customWidth="1"/>
    <col min="3" max="3" width="9.28515625" style="34" customWidth="1"/>
    <col min="4" max="4" width="22.28515625" style="1" customWidth="1"/>
    <col min="5" max="6" width="27" style="1" customWidth="1"/>
    <col min="7" max="7" width="26.7109375" style="1" customWidth="1"/>
    <col min="8" max="8" width="22.85546875" style="1" customWidth="1"/>
    <col min="9" max="9" width="9.140625" style="1" customWidth="1"/>
    <col min="10" max="16384" width="9.140625" style="1"/>
  </cols>
  <sheetData>
    <row r="1" spans="1:8" s="3" customFormat="1" x14ac:dyDescent="0.15">
      <c r="A1" s="19" t="s">
        <v>352</v>
      </c>
      <c r="B1" s="23"/>
      <c r="C1" s="14"/>
    </row>
    <row r="2" spans="1:8" s="38" customFormat="1" x14ac:dyDescent="0.2">
      <c r="B2" s="23" t="s">
        <v>18</v>
      </c>
    </row>
    <row r="3" spans="1:8" s="38" customFormat="1" x14ac:dyDescent="0.2">
      <c r="A3" s="55" t="s">
        <v>353</v>
      </c>
      <c r="B3" s="23"/>
      <c r="C3" s="405" t="s">
        <v>354</v>
      </c>
      <c r="D3" s="406"/>
      <c r="E3" s="406"/>
      <c r="F3" s="406"/>
      <c r="G3" s="58" t="s">
        <v>77</v>
      </c>
    </row>
    <row r="4" spans="1:8" s="38" customFormat="1" x14ac:dyDescent="0.2">
      <c r="A4" s="55"/>
      <c r="B4" s="23"/>
      <c r="C4" s="86"/>
      <c r="D4" s="87"/>
      <c r="E4" s="87"/>
      <c r="F4" s="87"/>
      <c r="G4" s="58"/>
    </row>
    <row r="5" spans="1:8" s="38" customFormat="1" x14ac:dyDescent="0.2">
      <c r="A5" s="55"/>
      <c r="B5" s="23"/>
      <c r="C5" s="86"/>
      <c r="D5" s="87"/>
      <c r="E5" s="87"/>
      <c r="F5" s="87"/>
      <c r="G5" s="58"/>
    </row>
    <row r="6" spans="1:8" x14ac:dyDescent="0.15">
      <c r="A6" s="391" t="s">
        <v>20</v>
      </c>
      <c r="B6" s="392"/>
      <c r="C6" s="304" t="s">
        <v>151</v>
      </c>
      <c r="D6" s="304" t="s">
        <v>106</v>
      </c>
      <c r="E6" s="304" t="s">
        <v>44</v>
      </c>
      <c r="F6" s="304" t="s">
        <v>107</v>
      </c>
      <c r="G6" s="304"/>
      <c r="H6" s="403" t="s">
        <v>348</v>
      </c>
    </row>
    <row r="7" spans="1:8" x14ac:dyDescent="0.15">
      <c r="A7" s="391"/>
      <c r="B7" s="392"/>
      <c r="C7" s="304"/>
      <c r="D7" s="304"/>
      <c r="E7" s="304"/>
      <c r="F7" s="20" t="s">
        <v>108</v>
      </c>
      <c r="G7" s="20" t="s">
        <v>109</v>
      </c>
      <c r="H7" s="404"/>
    </row>
    <row r="8" spans="1:8" x14ac:dyDescent="0.15">
      <c r="A8" s="48" t="s">
        <v>45</v>
      </c>
      <c r="B8" s="44"/>
      <c r="C8" s="20" t="s">
        <v>46</v>
      </c>
      <c r="D8" s="20" t="s">
        <v>47</v>
      </c>
      <c r="E8" s="20" t="s">
        <v>48</v>
      </c>
      <c r="F8" s="20" t="s">
        <v>49</v>
      </c>
      <c r="G8" s="20" t="s">
        <v>50</v>
      </c>
      <c r="H8" s="31">
        <v>7</v>
      </c>
    </row>
    <row r="9" spans="1:8" s="3" customFormat="1" x14ac:dyDescent="0.15">
      <c r="A9" s="21" t="s">
        <v>17</v>
      </c>
      <c r="B9" s="44"/>
      <c r="C9" s="47"/>
      <c r="D9" s="47"/>
      <c r="E9" s="47">
        <v>4</v>
      </c>
      <c r="F9" s="47">
        <v>5</v>
      </c>
      <c r="G9" s="47">
        <v>6</v>
      </c>
      <c r="H9" s="139">
        <v>7</v>
      </c>
    </row>
    <row r="10" spans="1:8" x14ac:dyDescent="0.15">
      <c r="A10" s="50" t="s">
        <v>110</v>
      </c>
      <c r="B10" s="44" t="s">
        <v>190</v>
      </c>
      <c r="C10" s="60" t="s">
        <v>190</v>
      </c>
      <c r="D10" s="27"/>
      <c r="E10" s="79">
        <f>Таблица2245!E10</f>
        <v>0</v>
      </c>
      <c r="F10" s="24">
        <f>Таблица2245!E11</f>
        <v>0</v>
      </c>
      <c r="G10" s="24">
        <f>Таблица2245!E12</f>
        <v>0</v>
      </c>
      <c r="H10" s="140">
        <f>Таблица2245!E14</f>
        <v>0</v>
      </c>
    </row>
    <row r="11" spans="1:8" ht="31.5" x14ac:dyDescent="0.15">
      <c r="A11" s="90" t="s">
        <v>293</v>
      </c>
      <c r="B11" s="44" t="s">
        <v>194</v>
      </c>
      <c r="C11" s="60" t="s">
        <v>194</v>
      </c>
      <c r="D11" s="43" t="s">
        <v>295</v>
      </c>
      <c r="E11" s="24"/>
      <c r="F11" s="24"/>
      <c r="G11" s="24"/>
      <c r="H11" s="149"/>
    </row>
    <row r="12" spans="1:8" x14ac:dyDescent="0.15">
      <c r="A12" s="90" t="s">
        <v>284</v>
      </c>
      <c r="B12" s="44" t="s">
        <v>213</v>
      </c>
      <c r="C12" s="48" t="s">
        <v>116</v>
      </c>
      <c r="D12" s="20" t="s">
        <v>56</v>
      </c>
      <c r="E12" s="24"/>
      <c r="F12" s="24"/>
      <c r="G12" s="24"/>
      <c r="H12" s="149"/>
    </row>
    <row r="13" spans="1:8" ht="21" x14ac:dyDescent="0.15">
      <c r="A13" s="90" t="s">
        <v>283</v>
      </c>
      <c r="B13" s="44" t="s">
        <v>126</v>
      </c>
      <c r="C13" s="48" t="s">
        <v>117</v>
      </c>
      <c r="D13" s="20" t="s">
        <v>57</v>
      </c>
      <c r="E13" s="24"/>
      <c r="F13" s="24"/>
      <c r="G13" s="24"/>
      <c r="H13" s="149"/>
    </row>
    <row r="14" spans="1:8" x14ac:dyDescent="0.15">
      <c r="A14" s="90" t="s">
        <v>111</v>
      </c>
      <c r="B14" s="44" t="s">
        <v>214</v>
      </c>
      <c r="C14" s="48" t="s">
        <v>118</v>
      </c>
      <c r="D14" s="20" t="s">
        <v>112</v>
      </c>
      <c r="E14" s="24"/>
      <c r="F14" s="24"/>
      <c r="G14" s="24"/>
      <c r="H14" s="149"/>
    </row>
    <row r="15" spans="1:8" x14ac:dyDescent="0.15">
      <c r="A15" s="90" t="s">
        <v>58</v>
      </c>
      <c r="B15" s="44" t="s">
        <v>215</v>
      </c>
      <c r="C15" s="48" t="s">
        <v>119</v>
      </c>
      <c r="D15" s="20" t="s">
        <v>59</v>
      </c>
      <c r="E15" s="24"/>
      <c r="F15" s="24"/>
      <c r="G15" s="24"/>
      <c r="H15" s="149"/>
    </row>
    <row r="16" spans="1:8" ht="21" x14ac:dyDescent="0.15">
      <c r="A16" s="90" t="s">
        <v>113</v>
      </c>
      <c r="B16" s="44" t="s">
        <v>128</v>
      </c>
      <c r="C16" s="48" t="s">
        <v>120</v>
      </c>
      <c r="D16" s="20" t="s">
        <v>114</v>
      </c>
      <c r="E16" s="24"/>
      <c r="F16" s="24"/>
      <c r="G16" s="24"/>
      <c r="H16" s="249" t="s">
        <v>487</v>
      </c>
    </row>
    <row r="17" spans="1:8" x14ac:dyDescent="0.15">
      <c r="A17" s="90" t="s">
        <v>62</v>
      </c>
      <c r="B17" s="44" t="s">
        <v>216</v>
      </c>
      <c r="C17" s="48" t="s">
        <v>121</v>
      </c>
      <c r="D17" s="20" t="s">
        <v>63</v>
      </c>
      <c r="E17" s="24"/>
      <c r="F17" s="24"/>
      <c r="G17" s="24"/>
      <c r="H17" s="149"/>
    </row>
    <row r="18" spans="1:8" x14ac:dyDescent="0.15">
      <c r="A18" s="90" t="s">
        <v>145</v>
      </c>
      <c r="B18" s="44" t="s">
        <v>217</v>
      </c>
      <c r="C18" s="48" t="s">
        <v>122</v>
      </c>
      <c r="D18" s="20" t="s">
        <v>64</v>
      </c>
      <c r="E18" s="24"/>
      <c r="F18" s="24"/>
      <c r="G18" s="24"/>
      <c r="H18" s="249" t="s">
        <v>487</v>
      </c>
    </row>
    <row r="19" spans="1:8" x14ac:dyDescent="0.15">
      <c r="A19" s="90" t="s">
        <v>65</v>
      </c>
      <c r="B19" s="44" t="s">
        <v>218</v>
      </c>
      <c r="C19" s="48" t="s">
        <v>123</v>
      </c>
      <c r="D19" s="20" t="s">
        <v>66</v>
      </c>
      <c r="E19" s="24"/>
      <c r="F19" s="24"/>
      <c r="G19" s="24"/>
      <c r="H19" s="249" t="s">
        <v>487</v>
      </c>
    </row>
    <row r="20" spans="1:8" ht="21" x14ac:dyDescent="0.15">
      <c r="A20" s="90" t="s">
        <v>67</v>
      </c>
      <c r="B20" s="44" t="s">
        <v>219</v>
      </c>
      <c r="C20" s="48" t="s">
        <v>124</v>
      </c>
      <c r="D20" s="20" t="s">
        <v>68</v>
      </c>
      <c r="E20" s="24"/>
      <c r="F20" s="24"/>
      <c r="G20" s="24"/>
      <c r="H20" s="149"/>
    </row>
    <row r="21" spans="1:8" x14ac:dyDescent="0.15">
      <c r="A21" s="90" t="s">
        <v>146</v>
      </c>
      <c r="B21" s="44" t="s">
        <v>127</v>
      </c>
      <c r="C21" s="48" t="s">
        <v>125</v>
      </c>
      <c r="D21" s="20" t="s">
        <v>69</v>
      </c>
      <c r="E21" s="24"/>
      <c r="F21" s="24"/>
      <c r="G21" s="24"/>
      <c r="H21" s="249" t="s">
        <v>487</v>
      </c>
    </row>
    <row r="22" spans="1:8" ht="21" x14ac:dyDescent="0.15">
      <c r="A22" s="90" t="s">
        <v>149</v>
      </c>
      <c r="B22" s="44" t="s">
        <v>220</v>
      </c>
      <c r="C22" s="48" t="s">
        <v>260</v>
      </c>
      <c r="D22" s="20" t="s">
        <v>261</v>
      </c>
      <c r="E22" s="24"/>
      <c r="F22" s="24"/>
      <c r="G22" s="24"/>
      <c r="H22" s="249" t="s">
        <v>487</v>
      </c>
    </row>
    <row r="23" spans="1:8" x14ac:dyDescent="0.15">
      <c r="A23" s="90" t="s">
        <v>70</v>
      </c>
      <c r="B23" s="44" t="s">
        <v>344</v>
      </c>
      <c r="C23" s="60" t="s">
        <v>339</v>
      </c>
      <c r="D23" s="43" t="s">
        <v>71</v>
      </c>
      <c r="E23" s="24"/>
      <c r="F23" s="24"/>
      <c r="G23" s="24"/>
      <c r="H23" s="149"/>
    </row>
    <row r="24" spans="1:8" ht="31.5" x14ac:dyDescent="0.15">
      <c r="A24" s="90" t="s">
        <v>254</v>
      </c>
      <c r="B24" s="44" t="s">
        <v>345</v>
      </c>
      <c r="C24" s="60" t="s">
        <v>340</v>
      </c>
      <c r="D24" s="43" t="s">
        <v>72</v>
      </c>
      <c r="E24" s="24"/>
      <c r="F24" s="24"/>
      <c r="G24" s="24"/>
      <c r="H24" s="149"/>
    </row>
    <row r="25" spans="1:8" ht="21" x14ac:dyDescent="0.15">
      <c r="A25" s="90" t="s">
        <v>255</v>
      </c>
      <c r="B25" s="44" t="s">
        <v>346</v>
      </c>
      <c r="C25" s="60" t="s">
        <v>341</v>
      </c>
      <c r="D25" s="43" t="s">
        <v>73</v>
      </c>
      <c r="E25" s="24"/>
      <c r="F25" s="24"/>
      <c r="G25" s="24"/>
      <c r="H25" s="149"/>
    </row>
    <row r="26" spans="1:8" x14ac:dyDescent="0.15">
      <c r="A26" s="90" t="s">
        <v>343</v>
      </c>
      <c r="B26" s="44" t="s">
        <v>347</v>
      </c>
      <c r="C26" s="60" t="s">
        <v>342</v>
      </c>
      <c r="D26" s="43" t="s">
        <v>54</v>
      </c>
      <c r="E26" s="24"/>
      <c r="F26" s="24"/>
      <c r="G26" s="24"/>
      <c r="H26" s="149"/>
    </row>
    <row r="27" spans="1:8" ht="21" x14ac:dyDescent="0.15">
      <c r="A27" s="90" t="s">
        <v>115</v>
      </c>
      <c r="B27" s="44" t="s">
        <v>195</v>
      </c>
      <c r="C27" s="60" t="s">
        <v>195</v>
      </c>
      <c r="D27" s="20" t="s">
        <v>75</v>
      </c>
      <c r="E27" s="24"/>
      <c r="F27" s="24"/>
      <c r="G27" s="24"/>
      <c r="H27" s="149"/>
    </row>
    <row r="28" spans="1:8" x14ac:dyDescent="0.15">
      <c r="A28" s="90" t="s">
        <v>246</v>
      </c>
      <c r="B28" s="44" t="s">
        <v>196</v>
      </c>
      <c r="C28" s="60" t="s">
        <v>196</v>
      </c>
      <c r="D28" s="27"/>
      <c r="E28" s="24"/>
      <c r="F28" s="24"/>
      <c r="G28" s="24"/>
      <c r="H28" s="149"/>
    </row>
    <row r="29" spans="1:8" x14ac:dyDescent="0.15">
      <c r="A29" s="90" t="s">
        <v>294</v>
      </c>
      <c r="B29" s="44" t="s">
        <v>197</v>
      </c>
      <c r="C29" s="60" t="s">
        <v>197</v>
      </c>
      <c r="D29" s="27"/>
      <c r="E29" s="24">
        <f>E11+E27+E28</f>
        <v>0</v>
      </c>
      <c r="F29" s="24">
        <f>F11+F27+F28</f>
        <v>0</v>
      </c>
      <c r="G29" s="24">
        <f>G11+G27+G28</f>
        <v>0</v>
      </c>
      <c r="H29" s="24">
        <f>H11+H27+H28</f>
        <v>0</v>
      </c>
    </row>
    <row r="30" spans="1:8" x14ac:dyDescent="0.15">
      <c r="A30" s="112"/>
      <c r="B30" s="117"/>
      <c r="C30" s="92"/>
      <c r="D30" s="116"/>
      <c r="E30" s="115"/>
      <c r="F30" s="115"/>
      <c r="G30" s="115"/>
    </row>
    <row r="31" spans="1:8" s="3" customFormat="1" x14ac:dyDescent="0.15">
      <c r="A31" s="19" t="s">
        <v>0</v>
      </c>
      <c r="B31" s="23"/>
      <c r="C31" s="14"/>
    </row>
  </sheetData>
  <mergeCells count="8">
    <mergeCell ref="H6:H7"/>
    <mergeCell ref="C3:F3"/>
    <mergeCell ref="A6:A7"/>
    <mergeCell ref="B6:B7"/>
    <mergeCell ref="C6:C7"/>
    <mergeCell ref="D6:D7"/>
    <mergeCell ref="E6:E7"/>
    <mergeCell ref="F6:G6"/>
  </mergeCell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"/>
  <sheetViews>
    <sheetView topLeftCell="D1" workbookViewId="0">
      <selection activeCell="K16" sqref="K16"/>
    </sheetView>
  </sheetViews>
  <sheetFormatPr defaultColWidth="9.140625" defaultRowHeight="10.5" customHeight="1" x14ac:dyDescent="0.15"/>
  <cols>
    <col min="1" max="1" width="7.140625" style="1" customWidth="1"/>
    <col min="2" max="2" width="18.28515625" style="1" customWidth="1"/>
    <col min="3" max="3" width="17.28515625" style="1" customWidth="1"/>
    <col min="4" max="4" width="19.28515625" style="1" customWidth="1"/>
    <col min="5" max="5" width="9.5703125" style="1" customWidth="1"/>
    <col min="6" max="6" width="13.140625" style="1" customWidth="1"/>
    <col min="7" max="7" width="8.85546875" style="1" customWidth="1"/>
    <col min="8" max="9" width="13.140625" style="1" customWidth="1"/>
    <col min="10" max="10" width="5" style="1" customWidth="1"/>
    <col min="11" max="11" width="21.85546875" style="1" customWidth="1"/>
    <col min="12" max="12" width="9.140625" style="1" customWidth="1"/>
    <col min="13" max="16384" width="9.140625" style="1"/>
  </cols>
  <sheetData>
    <row r="1" spans="1:11" s="3" customFormat="1" x14ac:dyDescent="0.15">
      <c r="A1" s="3" t="s">
        <v>88</v>
      </c>
    </row>
    <row r="2" spans="1:11" x14ac:dyDescent="0.15">
      <c r="A2" s="4"/>
      <c r="C2" s="5"/>
      <c r="D2" s="262" t="s">
        <v>130</v>
      </c>
      <c r="E2" s="263"/>
      <c r="F2" s="263"/>
      <c r="G2" s="263"/>
      <c r="H2" s="264"/>
      <c r="I2" s="5"/>
      <c r="J2" s="5"/>
      <c r="K2" s="5"/>
    </row>
    <row r="3" spans="1:11" x14ac:dyDescent="0.15">
      <c r="A3" s="6"/>
      <c r="B3" s="7"/>
      <c r="C3" s="5"/>
      <c r="D3" s="8"/>
      <c r="E3" s="8"/>
      <c r="F3" s="8"/>
      <c r="G3" s="8"/>
      <c r="H3" s="8"/>
      <c r="I3" s="8"/>
      <c r="J3" s="8"/>
      <c r="K3" s="8"/>
    </row>
    <row r="4" spans="1:11" x14ac:dyDescent="0.15">
      <c r="A4" s="4"/>
      <c r="C4" s="5"/>
      <c r="D4" s="262" t="s">
        <v>4</v>
      </c>
      <c r="E4" s="263"/>
      <c r="F4" s="263"/>
      <c r="G4" s="263"/>
      <c r="H4" s="264"/>
      <c r="I4" s="5"/>
      <c r="J4" s="5"/>
      <c r="K4" s="5"/>
    </row>
    <row r="5" spans="1:11" x14ac:dyDescent="0.15">
      <c r="A5" s="4"/>
      <c r="B5" s="4"/>
      <c r="C5" s="5"/>
      <c r="D5" s="8"/>
      <c r="E5" s="8"/>
      <c r="F5" s="8"/>
      <c r="G5" s="8"/>
      <c r="H5" s="8"/>
      <c r="I5" s="8"/>
      <c r="J5" s="8"/>
      <c r="K5" s="8"/>
    </row>
    <row r="6" spans="1:11" ht="36.75" customHeight="1" x14ac:dyDescent="0.15">
      <c r="A6" s="4"/>
      <c r="B6" s="265" t="s">
        <v>131</v>
      </c>
      <c r="C6" s="266"/>
      <c r="D6" s="266"/>
      <c r="E6" s="266"/>
      <c r="F6" s="266"/>
      <c r="G6" s="266"/>
      <c r="H6" s="266"/>
      <c r="I6" s="266"/>
      <c r="J6" s="266"/>
      <c r="K6" s="267"/>
    </row>
    <row r="7" spans="1:11" x14ac:dyDescent="0.15">
      <c r="A7" s="4"/>
      <c r="B7" s="36"/>
      <c r="C7" s="35"/>
      <c r="D7" s="35"/>
      <c r="E7" s="35"/>
      <c r="F7" s="35"/>
      <c r="G7" s="35"/>
      <c r="H7" s="35"/>
      <c r="I7" s="35"/>
      <c r="J7" s="35"/>
      <c r="K7" s="35"/>
    </row>
    <row r="8" spans="1:11" x14ac:dyDescent="0.15">
      <c r="A8" s="4"/>
      <c r="B8" s="36"/>
      <c r="C8" s="35"/>
      <c r="D8" s="268" t="s">
        <v>132</v>
      </c>
      <c r="E8" s="269"/>
      <c r="F8" s="269"/>
      <c r="G8" s="269"/>
      <c r="H8" s="270"/>
      <c r="I8" s="35"/>
      <c r="J8" s="35"/>
      <c r="K8" s="35"/>
    </row>
    <row r="9" spans="1:11" x14ac:dyDescent="0.15">
      <c r="A9" s="4"/>
      <c r="B9" s="4"/>
      <c r="C9" s="5"/>
      <c r="D9" s="8"/>
      <c r="E9" s="8"/>
      <c r="F9" s="8"/>
      <c r="G9" s="8"/>
      <c r="H9" s="8"/>
      <c r="I9" s="8"/>
      <c r="J9" s="8"/>
      <c r="K9" s="8"/>
    </row>
    <row r="10" spans="1:11" ht="24" customHeight="1" x14ac:dyDescent="0.15">
      <c r="A10" s="4"/>
      <c r="C10" s="5"/>
      <c r="D10" s="275" t="s">
        <v>133</v>
      </c>
      <c r="E10" s="276"/>
      <c r="F10" s="276"/>
      <c r="G10" s="276"/>
      <c r="H10" s="277"/>
      <c r="I10" s="5"/>
      <c r="J10" s="5"/>
      <c r="K10" s="5"/>
    </row>
    <row r="11" spans="1:11" x14ac:dyDescent="0.15">
      <c r="A11" s="4"/>
      <c r="C11" s="5"/>
      <c r="D11" s="286" t="s">
        <v>165</v>
      </c>
      <c r="E11" s="287"/>
      <c r="F11" s="287"/>
      <c r="G11" s="287"/>
      <c r="H11" s="288"/>
      <c r="I11" s="5"/>
      <c r="J11" s="5"/>
      <c r="K11" s="5"/>
    </row>
    <row r="12" spans="1:11" x14ac:dyDescent="0.15">
      <c r="A12" s="4"/>
      <c r="B12" s="4"/>
      <c r="C12" s="8"/>
      <c r="D12" s="8"/>
      <c r="E12" s="8"/>
      <c r="F12" s="8"/>
      <c r="G12" s="8"/>
      <c r="H12" s="8"/>
      <c r="I12" s="8"/>
      <c r="J12" s="8"/>
      <c r="K12" s="9"/>
    </row>
    <row r="13" spans="1:11" x14ac:dyDescent="0.15">
      <c r="A13" s="265" t="s">
        <v>270</v>
      </c>
      <c r="B13" s="289"/>
      <c r="C13" s="289"/>
      <c r="D13" s="289"/>
      <c r="E13" s="289"/>
      <c r="F13" s="289"/>
      <c r="G13" s="290"/>
      <c r="H13" s="273" t="s">
        <v>271</v>
      </c>
      <c r="I13" s="274"/>
      <c r="J13" s="8"/>
      <c r="K13" s="46" t="s">
        <v>87</v>
      </c>
    </row>
    <row r="14" spans="1:11" ht="25.5" customHeight="1" x14ac:dyDescent="0.15">
      <c r="A14" s="283" t="s">
        <v>285</v>
      </c>
      <c r="B14" s="294"/>
      <c r="C14" s="294"/>
      <c r="D14" s="294"/>
      <c r="E14" s="294"/>
      <c r="F14" s="294"/>
      <c r="G14" s="295"/>
      <c r="H14" s="281"/>
      <c r="I14" s="282"/>
      <c r="J14" s="30"/>
      <c r="K14" s="10" t="s">
        <v>134</v>
      </c>
    </row>
    <row r="15" spans="1:11" ht="10.5" customHeight="1" x14ac:dyDescent="0.15">
      <c r="A15" s="111"/>
      <c r="B15" s="284" t="s">
        <v>286</v>
      </c>
      <c r="C15" s="284"/>
      <c r="D15" s="284"/>
      <c r="E15" s="284"/>
      <c r="F15" s="284"/>
      <c r="G15" s="285"/>
      <c r="H15" s="271" t="s">
        <v>92</v>
      </c>
      <c r="I15" s="272"/>
      <c r="J15" s="30"/>
      <c r="K15" s="33" t="s">
        <v>136</v>
      </c>
    </row>
    <row r="16" spans="1:11" ht="10.5" customHeight="1" x14ac:dyDescent="0.15">
      <c r="A16" s="283" t="s">
        <v>287</v>
      </c>
      <c r="B16" s="284"/>
      <c r="C16" s="284"/>
      <c r="D16" s="284"/>
      <c r="E16" s="284"/>
      <c r="F16" s="284"/>
      <c r="G16" s="285"/>
      <c r="H16" s="17"/>
      <c r="I16" s="29"/>
      <c r="J16" s="30"/>
      <c r="K16" s="220" t="s">
        <v>552</v>
      </c>
    </row>
    <row r="17" spans="1:11" ht="21" customHeight="1" x14ac:dyDescent="0.15">
      <c r="A17" s="113"/>
      <c r="B17" s="291" t="s">
        <v>288</v>
      </c>
      <c r="C17" s="284"/>
      <c r="D17" s="284"/>
      <c r="E17" s="284"/>
      <c r="F17" s="284"/>
      <c r="G17" s="285"/>
      <c r="H17" s="292" t="s">
        <v>93</v>
      </c>
      <c r="I17" s="272"/>
      <c r="J17" s="30"/>
      <c r="K17" s="36" t="s">
        <v>272</v>
      </c>
    </row>
    <row r="18" spans="1:11" ht="21" x14ac:dyDescent="0.2">
      <c r="A18" s="298" t="s">
        <v>289</v>
      </c>
      <c r="B18" s="299"/>
      <c r="C18" s="299"/>
      <c r="D18" s="299"/>
      <c r="E18" s="299"/>
      <c r="F18" s="299"/>
      <c r="G18" s="300"/>
      <c r="H18" s="17"/>
      <c r="I18" s="29"/>
      <c r="J18" s="11"/>
      <c r="K18" s="36" t="s">
        <v>135</v>
      </c>
    </row>
    <row r="19" spans="1:11" ht="10.5" customHeight="1" x14ac:dyDescent="0.15">
      <c r="A19" s="113"/>
      <c r="B19" s="291" t="s">
        <v>290</v>
      </c>
      <c r="C19" s="284"/>
      <c r="D19" s="284"/>
      <c r="E19" s="284"/>
      <c r="F19" s="284"/>
      <c r="G19" s="285"/>
      <c r="H19" s="292" t="s">
        <v>94</v>
      </c>
      <c r="I19" s="272"/>
      <c r="J19" s="11"/>
      <c r="K19" s="11"/>
    </row>
    <row r="20" spans="1:11" x14ac:dyDescent="0.15">
      <c r="A20" s="16"/>
      <c r="B20" s="278"/>
      <c r="C20" s="278"/>
      <c r="D20" s="278"/>
      <c r="E20" s="278"/>
      <c r="F20" s="278"/>
      <c r="G20" s="279"/>
      <c r="H20" s="302"/>
      <c r="I20" s="303"/>
      <c r="J20" s="11"/>
      <c r="K20" s="45" t="s">
        <v>5</v>
      </c>
    </row>
    <row r="21" spans="1:11" x14ac:dyDescent="0.15">
      <c r="K21" s="11"/>
    </row>
    <row r="22" spans="1:11" x14ac:dyDescent="0.15">
      <c r="A22" s="280" t="s">
        <v>6</v>
      </c>
      <c r="B22" s="280"/>
      <c r="C22" s="280"/>
      <c r="D22" s="293" t="s">
        <v>390</v>
      </c>
      <c r="E22" s="293"/>
      <c r="F22" s="293"/>
      <c r="G22" s="293"/>
      <c r="H22" s="293"/>
      <c r="I22" s="293"/>
      <c r="J22" s="293"/>
      <c r="K22" s="293"/>
    </row>
    <row r="23" spans="1:11" x14ac:dyDescent="0.15">
      <c r="A23" s="280" t="s">
        <v>7</v>
      </c>
      <c r="B23" s="280"/>
      <c r="C23" s="280"/>
      <c r="D23" s="293" t="s">
        <v>391</v>
      </c>
      <c r="E23" s="293"/>
      <c r="F23" s="293"/>
      <c r="G23" s="293"/>
      <c r="H23" s="293"/>
      <c r="I23" s="293"/>
      <c r="J23" s="293"/>
      <c r="K23" s="293"/>
    </row>
    <row r="24" spans="1:11" x14ac:dyDescent="0.15">
      <c r="A24" s="304" t="s">
        <v>8</v>
      </c>
      <c r="B24" s="297" t="s">
        <v>9</v>
      </c>
      <c r="C24" s="297"/>
      <c r="D24" s="297"/>
      <c r="E24" s="297"/>
      <c r="F24" s="297"/>
      <c r="G24" s="297"/>
      <c r="H24" s="297"/>
      <c r="I24" s="297"/>
      <c r="J24" s="297"/>
      <c r="K24" s="301"/>
    </row>
    <row r="25" spans="1:11" ht="12.75" customHeight="1" x14ac:dyDescent="0.15">
      <c r="A25" s="304"/>
      <c r="B25" s="304" t="s">
        <v>10</v>
      </c>
      <c r="C25" s="304"/>
      <c r="D25" s="304"/>
      <c r="E25" s="297"/>
      <c r="F25" s="297"/>
      <c r="G25" s="297"/>
      <c r="H25" s="297"/>
      <c r="I25" s="297"/>
      <c r="J25" s="297"/>
      <c r="K25" s="297"/>
    </row>
    <row r="26" spans="1:11" ht="10.5" customHeight="1" x14ac:dyDescent="0.15">
      <c r="A26" s="304"/>
      <c r="B26" s="304"/>
      <c r="C26" s="304"/>
      <c r="D26" s="304"/>
      <c r="E26" s="297"/>
      <c r="F26" s="297"/>
      <c r="G26" s="297"/>
      <c r="H26" s="297"/>
      <c r="I26" s="297"/>
      <c r="J26" s="297"/>
      <c r="K26" s="297"/>
    </row>
    <row r="27" spans="1:11" x14ac:dyDescent="0.15">
      <c r="A27" s="31">
        <v>1</v>
      </c>
      <c r="B27" s="297">
        <v>2</v>
      </c>
      <c r="C27" s="297"/>
      <c r="D27" s="297"/>
      <c r="E27" s="297">
        <v>3</v>
      </c>
      <c r="F27" s="297"/>
      <c r="G27" s="297"/>
      <c r="H27" s="297"/>
      <c r="I27" s="297">
        <v>4</v>
      </c>
      <c r="J27" s="297"/>
      <c r="K27" s="297"/>
    </row>
    <row r="28" spans="1:11" x14ac:dyDescent="0.15">
      <c r="A28" s="32" t="s">
        <v>12</v>
      </c>
      <c r="B28" s="296" t="s">
        <v>392</v>
      </c>
      <c r="C28" s="296"/>
      <c r="D28" s="296"/>
      <c r="E28" s="296" t="s">
        <v>394</v>
      </c>
      <c r="F28" s="296"/>
      <c r="G28" s="296"/>
      <c r="H28" s="296"/>
      <c r="I28" s="296" t="s">
        <v>393</v>
      </c>
      <c r="J28" s="296"/>
      <c r="K28" s="296"/>
    </row>
    <row r="29" spans="1:11" x14ac:dyDescent="0.15">
      <c r="A29" s="109"/>
      <c r="B29" s="110"/>
      <c r="C29" s="110"/>
      <c r="D29" s="110"/>
      <c r="E29" s="110"/>
      <c r="F29" s="110"/>
      <c r="G29" s="110"/>
      <c r="H29" s="110"/>
      <c r="I29" s="110"/>
      <c r="J29" s="110"/>
      <c r="K29" s="110"/>
    </row>
    <row r="30" spans="1:11" s="3" customFormat="1" x14ac:dyDescent="0.15">
      <c r="A30" s="12" t="s">
        <v>0</v>
      </c>
      <c r="B30" s="13"/>
      <c r="C30" s="14"/>
      <c r="D30" s="14"/>
      <c r="E30" s="14"/>
      <c r="F30" s="14"/>
      <c r="G30" s="14"/>
      <c r="H30" s="14"/>
      <c r="I30" s="14"/>
      <c r="J30" s="15"/>
      <c r="K30" s="14"/>
    </row>
  </sheetData>
  <mergeCells count="35">
    <mergeCell ref="E28:H28"/>
    <mergeCell ref="I28:K28"/>
    <mergeCell ref="H17:I17"/>
    <mergeCell ref="B27:D27"/>
    <mergeCell ref="B28:D28"/>
    <mergeCell ref="E25:H26"/>
    <mergeCell ref="A18:G18"/>
    <mergeCell ref="I27:K27"/>
    <mergeCell ref="E27:H27"/>
    <mergeCell ref="B24:K24"/>
    <mergeCell ref="A23:C23"/>
    <mergeCell ref="D23:K23"/>
    <mergeCell ref="H20:I20"/>
    <mergeCell ref="B25:D26"/>
    <mergeCell ref="I25:K26"/>
    <mergeCell ref="A24:A26"/>
    <mergeCell ref="B20:G20"/>
    <mergeCell ref="A22:C22"/>
    <mergeCell ref="H14:I14"/>
    <mergeCell ref="A16:G16"/>
    <mergeCell ref="D11:H11"/>
    <mergeCell ref="A13:G13"/>
    <mergeCell ref="B15:G15"/>
    <mergeCell ref="B17:G17"/>
    <mergeCell ref="B19:G19"/>
    <mergeCell ref="H19:I19"/>
    <mergeCell ref="D22:K22"/>
    <mergeCell ref="A14:G14"/>
    <mergeCell ref="D2:H2"/>
    <mergeCell ref="D4:H4"/>
    <mergeCell ref="B6:K6"/>
    <mergeCell ref="D8:H8"/>
    <mergeCell ref="H15:I15"/>
    <mergeCell ref="H13:I13"/>
    <mergeCell ref="D10:H10"/>
  </mergeCells>
  <pageMargins left="0.75" right="0.75" top="1" bottom="1" header="0.5" footer="0.5"/>
  <pageSetup paperSize="9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opLeftCell="E4" zoomScale="90" zoomScaleNormal="90" workbookViewId="0">
      <selection activeCell="N31" sqref="N10:N31"/>
    </sheetView>
  </sheetViews>
  <sheetFormatPr defaultColWidth="9.140625" defaultRowHeight="10.5" customHeight="1" x14ac:dyDescent="0.15"/>
  <cols>
    <col min="1" max="1" width="42.28515625" style="25" customWidth="1"/>
    <col min="2" max="2" width="5.28515625" style="23" customWidth="1"/>
    <col min="3" max="3" width="9.7109375" style="34" customWidth="1"/>
    <col min="4" max="4" width="19.85546875" style="1" customWidth="1"/>
    <col min="5" max="5" width="15.85546875" style="1" customWidth="1"/>
    <col min="6" max="6" width="15.85546875" style="165" customWidth="1"/>
    <col min="7" max="7" width="15.85546875" style="1" customWidth="1"/>
    <col min="8" max="8" width="15.85546875" style="165" customWidth="1"/>
    <col min="9" max="9" width="15.85546875" style="1" customWidth="1"/>
    <col min="10" max="10" width="19.28515625" style="1" customWidth="1"/>
    <col min="11" max="11" width="15.85546875" style="1" customWidth="1"/>
    <col min="12" max="13" width="15.85546875" style="165" customWidth="1"/>
    <col min="14" max="14" width="12.5703125" style="1" customWidth="1"/>
    <col min="15" max="15" width="9.140625" style="1" customWidth="1"/>
    <col min="16" max="16384" width="9.140625" style="1"/>
  </cols>
  <sheetData>
    <row r="1" spans="1:16" s="3" customFormat="1" x14ac:dyDescent="0.15">
      <c r="A1" s="19" t="s">
        <v>235</v>
      </c>
      <c r="B1" s="23"/>
      <c r="C1" s="14"/>
    </row>
    <row r="2" spans="1:16" s="38" customFormat="1" x14ac:dyDescent="0.2">
      <c r="B2" s="23" t="s">
        <v>18</v>
      </c>
      <c r="F2" s="166"/>
      <c r="H2" s="166"/>
      <c r="L2" s="166"/>
      <c r="M2" s="166"/>
    </row>
    <row r="3" spans="1:16" s="38" customFormat="1" x14ac:dyDescent="0.2">
      <c r="A3" s="55" t="s">
        <v>78</v>
      </c>
      <c r="B3" s="23"/>
      <c r="C3" s="405" t="s">
        <v>142</v>
      </c>
      <c r="D3" s="406"/>
      <c r="E3" s="406"/>
      <c r="F3" s="406"/>
      <c r="G3" s="406"/>
      <c r="H3" s="406"/>
      <c r="I3" s="389"/>
      <c r="J3" s="389"/>
      <c r="K3" s="307" t="s">
        <v>77</v>
      </c>
      <c r="L3" s="307"/>
      <c r="M3" s="307"/>
      <c r="N3" s="306"/>
    </row>
    <row r="4" spans="1:16" s="38" customFormat="1" x14ac:dyDescent="0.2">
      <c r="A4" s="55"/>
      <c r="B4" s="23"/>
      <c r="C4" s="86"/>
      <c r="D4" s="87"/>
      <c r="E4" s="87"/>
      <c r="F4" s="179"/>
      <c r="G4" s="87"/>
      <c r="H4" s="179"/>
      <c r="I4" s="8"/>
      <c r="J4" s="8"/>
      <c r="K4" s="82"/>
      <c r="L4" s="170"/>
      <c r="M4" s="170"/>
      <c r="N4" s="88"/>
    </row>
    <row r="5" spans="1:16" ht="10.15" customHeight="1" x14ac:dyDescent="0.15">
      <c r="A5" s="391" t="s">
        <v>20</v>
      </c>
      <c r="B5" s="392"/>
      <c r="C5" s="312" t="s">
        <v>151</v>
      </c>
      <c r="D5" s="312" t="s">
        <v>157</v>
      </c>
      <c r="E5" s="312" t="s">
        <v>44</v>
      </c>
      <c r="F5" s="312"/>
      <c r="G5" s="312"/>
      <c r="H5" s="171"/>
      <c r="I5" s="326" t="s">
        <v>158</v>
      </c>
      <c r="J5" s="326"/>
      <c r="K5" s="326"/>
      <c r="L5" s="174"/>
      <c r="M5" s="174"/>
      <c r="N5" s="312" t="s">
        <v>41</v>
      </c>
      <c r="O5" s="367" t="s">
        <v>483</v>
      </c>
      <c r="P5" s="367" t="s">
        <v>484</v>
      </c>
    </row>
    <row r="6" spans="1:16" ht="42" x14ac:dyDescent="0.15">
      <c r="A6" s="391"/>
      <c r="B6" s="392"/>
      <c r="C6" s="312"/>
      <c r="D6" s="312"/>
      <c r="E6" s="43" t="s">
        <v>108</v>
      </c>
      <c r="F6" s="185" t="s">
        <v>478</v>
      </c>
      <c r="G6" s="43" t="s">
        <v>147</v>
      </c>
      <c r="H6" s="185" t="s">
        <v>480</v>
      </c>
      <c r="I6" s="43" t="s">
        <v>108</v>
      </c>
      <c r="J6" s="43" t="s">
        <v>159</v>
      </c>
      <c r="K6" s="43" t="s">
        <v>160</v>
      </c>
      <c r="L6" s="185" t="s">
        <v>481</v>
      </c>
      <c r="M6" s="185" t="s">
        <v>482</v>
      </c>
      <c r="N6" s="312"/>
      <c r="O6" s="367"/>
      <c r="P6" s="367"/>
    </row>
    <row r="7" spans="1:16" x14ac:dyDescent="0.15">
      <c r="A7" s="48" t="s">
        <v>45</v>
      </c>
      <c r="B7" s="44"/>
      <c r="C7" s="20" t="s">
        <v>46</v>
      </c>
      <c r="D7" s="20" t="s">
        <v>47</v>
      </c>
      <c r="E7" s="20" t="s">
        <v>48</v>
      </c>
      <c r="F7" s="167" t="s">
        <v>479</v>
      </c>
      <c r="G7" s="20" t="s">
        <v>49</v>
      </c>
      <c r="H7" s="167" t="s">
        <v>470</v>
      </c>
      <c r="I7" s="20" t="s">
        <v>50</v>
      </c>
      <c r="J7" s="20" t="s">
        <v>76</v>
      </c>
      <c r="K7" s="20" t="s">
        <v>79</v>
      </c>
      <c r="L7" s="167" t="s">
        <v>462</v>
      </c>
      <c r="M7" s="167" t="s">
        <v>325</v>
      </c>
      <c r="N7" s="20">
        <v>9</v>
      </c>
      <c r="O7" s="185" t="s">
        <v>485</v>
      </c>
      <c r="P7" s="185" t="s">
        <v>486</v>
      </c>
    </row>
    <row r="8" spans="1:16" s="3" customFormat="1" x14ac:dyDescent="0.15">
      <c r="A8" s="21" t="s">
        <v>17</v>
      </c>
      <c r="B8" s="44"/>
      <c r="C8" s="47"/>
      <c r="D8" s="47"/>
      <c r="E8" s="47">
        <v>4</v>
      </c>
      <c r="F8" s="47" t="s">
        <v>479</v>
      </c>
      <c r="G8" s="47">
        <v>5</v>
      </c>
      <c r="H8" s="47" t="s">
        <v>470</v>
      </c>
      <c r="I8" s="47">
        <v>6</v>
      </c>
      <c r="J8" s="47">
        <v>7</v>
      </c>
      <c r="K8" s="47">
        <v>8</v>
      </c>
      <c r="L8" s="47" t="s">
        <v>462</v>
      </c>
      <c r="M8" s="47" t="s">
        <v>325</v>
      </c>
      <c r="N8" s="47">
        <v>9</v>
      </c>
      <c r="O8" s="185" t="s">
        <v>485</v>
      </c>
      <c r="P8" s="185" t="s">
        <v>486</v>
      </c>
    </row>
    <row r="9" spans="1:16" x14ac:dyDescent="0.15">
      <c r="A9" s="90" t="s">
        <v>148</v>
      </c>
      <c r="B9" s="44" t="s">
        <v>190</v>
      </c>
      <c r="C9" s="60" t="s">
        <v>190</v>
      </c>
      <c r="D9" s="27"/>
      <c r="E9" s="24"/>
      <c r="F9" s="189">
        <f>IF(Таблица2245!D10=0,0,((E9+Таблица2250!E10)*1000/Таблица2245!D10))</f>
        <v>0</v>
      </c>
      <c r="G9" s="189"/>
      <c r="H9" s="189">
        <f>IF(Таблица2245!O10=0,0,((G9+Таблица2250!E10)*1000/Таблица2245!O10))</f>
        <v>0</v>
      </c>
      <c r="I9" s="24">
        <f>Таблица2245!D11-Таблица2245!F11-Таблица2245!G11</f>
        <v>0</v>
      </c>
      <c r="J9" s="24">
        <f>Таблица2245!O11-Таблица2250!F10</f>
        <v>0</v>
      </c>
      <c r="K9" s="24">
        <f>Таблица2245!D12-Таблица2245!F12-Таблица2245!G12</f>
        <v>0</v>
      </c>
      <c r="L9" s="189"/>
      <c r="M9" s="189">
        <f>IF(Таблица2245!D10=0,0,(I9+Таблица2250!F10+Таблица2260!L9)*1000/Таблица2245!D10)</f>
        <v>0</v>
      </c>
      <c r="N9" s="191">
        <f>Таблица2245!D14-Таблица2245!F14-Таблица2245!G14</f>
        <v>0</v>
      </c>
      <c r="O9" s="191">
        <f>IF((Таблица2245!D10+Таблица2245!D14)=0,0,((N9+Таблица2250!H10)*1000/(Таблица2245!D10+Таблица2245!D14)))</f>
        <v>0</v>
      </c>
      <c r="P9" s="191">
        <f>IF((Таблица2245!D10+Таблица2245!D14)=0,0,(I9+Таблица2250!F10+Таблица2250!H10+Таблица2260!L9+Таблица2260!N9)*1000/(Таблица2245!D10+Таблица2245!D14))</f>
        <v>0</v>
      </c>
    </row>
    <row r="10" spans="1:16" ht="21" x14ac:dyDescent="0.15">
      <c r="A10" s="90" t="s">
        <v>247</v>
      </c>
      <c r="B10" s="44" t="s">
        <v>194</v>
      </c>
      <c r="C10" s="60" t="s">
        <v>644</v>
      </c>
      <c r="D10" s="43" t="s">
        <v>296</v>
      </c>
      <c r="E10" s="24"/>
      <c r="F10" s="190" t="s">
        <v>487</v>
      </c>
      <c r="G10" s="189"/>
      <c r="H10" s="190" t="s">
        <v>487</v>
      </c>
      <c r="I10" s="24"/>
      <c r="J10" s="24"/>
      <c r="K10" s="24"/>
      <c r="L10" s="190" t="s">
        <v>487</v>
      </c>
      <c r="M10" s="190" t="s">
        <v>487</v>
      </c>
      <c r="N10" s="254" t="s">
        <v>487</v>
      </c>
      <c r="O10" s="190" t="s">
        <v>487</v>
      </c>
      <c r="P10" s="190" t="s">
        <v>487</v>
      </c>
    </row>
    <row r="11" spans="1:16" x14ac:dyDescent="0.15">
      <c r="A11" s="90" t="s">
        <v>248</v>
      </c>
      <c r="B11" s="44" t="s">
        <v>195</v>
      </c>
      <c r="C11" s="60" t="s">
        <v>645</v>
      </c>
      <c r="D11" s="20" t="s">
        <v>51</v>
      </c>
      <c r="E11" s="24"/>
      <c r="F11" s="190" t="s">
        <v>487</v>
      </c>
      <c r="G11" s="189"/>
      <c r="H11" s="190" t="s">
        <v>487</v>
      </c>
      <c r="I11" s="24"/>
      <c r="J11" s="24"/>
      <c r="K11" s="24"/>
      <c r="L11" s="190" t="s">
        <v>487</v>
      </c>
      <c r="M11" s="190" t="s">
        <v>487</v>
      </c>
      <c r="N11" s="254" t="s">
        <v>487</v>
      </c>
      <c r="O11" s="190" t="s">
        <v>487</v>
      </c>
      <c r="P11" s="190" t="s">
        <v>487</v>
      </c>
    </row>
    <row r="12" spans="1:16" ht="21" x14ac:dyDescent="0.15">
      <c r="A12" s="90" t="s">
        <v>249</v>
      </c>
      <c r="B12" s="44" t="s">
        <v>196</v>
      </c>
      <c r="C12" s="60" t="s">
        <v>651</v>
      </c>
      <c r="D12" s="20" t="s">
        <v>52</v>
      </c>
      <c r="E12" s="24"/>
      <c r="F12" s="190" t="s">
        <v>487</v>
      </c>
      <c r="G12" s="189"/>
      <c r="H12" s="190" t="s">
        <v>487</v>
      </c>
      <c r="I12" s="24"/>
      <c r="J12" s="24"/>
      <c r="K12" s="24"/>
      <c r="L12" s="190" t="s">
        <v>487</v>
      </c>
      <c r="M12" s="190" t="s">
        <v>487</v>
      </c>
      <c r="N12" s="253"/>
      <c r="O12" s="190" t="s">
        <v>487</v>
      </c>
      <c r="P12" s="190" t="s">
        <v>487</v>
      </c>
    </row>
    <row r="13" spans="1:16" x14ac:dyDescent="0.15">
      <c r="A13" s="90" t="s">
        <v>161</v>
      </c>
      <c r="B13" s="44" t="s">
        <v>222</v>
      </c>
      <c r="C13" s="43" t="s">
        <v>652</v>
      </c>
      <c r="D13" s="20" t="s">
        <v>54</v>
      </c>
      <c r="E13" s="24"/>
      <c r="F13" s="190" t="s">
        <v>487</v>
      </c>
      <c r="G13" s="189"/>
      <c r="H13" s="190" t="s">
        <v>487</v>
      </c>
      <c r="I13" s="24"/>
      <c r="J13" s="24"/>
      <c r="K13" s="24"/>
      <c r="L13" s="190" t="s">
        <v>487</v>
      </c>
      <c r="M13" s="190" t="s">
        <v>487</v>
      </c>
      <c r="N13" s="253"/>
      <c r="O13" s="190" t="s">
        <v>487</v>
      </c>
      <c r="P13" s="190" t="s">
        <v>487</v>
      </c>
    </row>
    <row r="14" spans="1:16" x14ac:dyDescent="0.15">
      <c r="A14" s="90" t="s">
        <v>55</v>
      </c>
      <c r="B14" s="44" t="s">
        <v>223</v>
      </c>
      <c r="C14" s="43" t="s">
        <v>653</v>
      </c>
      <c r="D14" s="20" t="s">
        <v>56</v>
      </c>
      <c r="E14" s="24"/>
      <c r="F14" s="190" t="s">
        <v>487</v>
      </c>
      <c r="G14" s="189"/>
      <c r="H14" s="190" t="s">
        <v>487</v>
      </c>
      <c r="I14" s="24"/>
      <c r="J14" s="24"/>
      <c r="K14" s="24"/>
      <c r="L14" s="190" t="s">
        <v>487</v>
      </c>
      <c r="M14" s="190" t="s">
        <v>487</v>
      </c>
      <c r="N14" s="253"/>
      <c r="O14" s="190" t="s">
        <v>487</v>
      </c>
      <c r="P14" s="190" t="s">
        <v>487</v>
      </c>
    </row>
    <row r="15" spans="1:16" ht="21" x14ac:dyDescent="0.15">
      <c r="A15" s="90" t="s">
        <v>250</v>
      </c>
      <c r="B15" s="44">
        <v>421</v>
      </c>
      <c r="C15" s="43" t="s">
        <v>654</v>
      </c>
      <c r="D15" s="20" t="s">
        <v>57</v>
      </c>
      <c r="E15" s="24"/>
      <c r="F15" s="190" t="s">
        <v>487</v>
      </c>
      <c r="G15" s="189"/>
      <c r="H15" s="190" t="s">
        <v>487</v>
      </c>
      <c r="I15" s="24"/>
      <c r="J15" s="24"/>
      <c r="K15" s="24"/>
      <c r="L15" s="190" t="s">
        <v>487</v>
      </c>
      <c r="M15" s="190" t="s">
        <v>487</v>
      </c>
      <c r="N15" s="253"/>
      <c r="O15" s="190" t="s">
        <v>487</v>
      </c>
      <c r="P15" s="190" t="s">
        <v>487</v>
      </c>
    </row>
    <row r="16" spans="1:16" x14ac:dyDescent="0.15">
      <c r="A16" s="90" t="s">
        <v>58</v>
      </c>
      <c r="B16" s="44" t="s">
        <v>224</v>
      </c>
      <c r="C16" s="43" t="s">
        <v>655</v>
      </c>
      <c r="D16" s="20" t="s">
        <v>59</v>
      </c>
      <c r="E16" s="24"/>
      <c r="F16" s="190" t="s">
        <v>487</v>
      </c>
      <c r="G16" s="189"/>
      <c r="H16" s="190" t="s">
        <v>487</v>
      </c>
      <c r="I16" s="24"/>
      <c r="J16" s="24"/>
      <c r="K16" s="24"/>
      <c r="L16" s="190" t="s">
        <v>487</v>
      </c>
      <c r="M16" s="190" t="s">
        <v>487</v>
      </c>
      <c r="N16" s="253"/>
      <c r="O16" s="190" t="s">
        <v>487</v>
      </c>
      <c r="P16" s="190" t="s">
        <v>487</v>
      </c>
    </row>
    <row r="17" spans="1:16" ht="21" x14ac:dyDescent="0.15">
      <c r="A17" s="90" t="s">
        <v>251</v>
      </c>
      <c r="B17" s="44" t="s">
        <v>225</v>
      </c>
      <c r="C17" s="43" t="s">
        <v>656</v>
      </c>
      <c r="D17" s="20" t="s">
        <v>60</v>
      </c>
      <c r="E17" s="24"/>
      <c r="F17" s="190" t="s">
        <v>487</v>
      </c>
      <c r="G17" s="189"/>
      <c r="H17" s="190" t="s">
        <v>487</v>
      </c>
      <c r="I17" s="24"/>
      <c r="J17" s="24"/>
      <c r="K17" s="24"/>
      <c r="L17" s="190" t="s">
        <v>487</v>
      </c>
      <c r="M17" s="190" t="s">
        <v>487</v>
      </c>
      <c r="N17" s="253"/>
      <c r="O17" s="190" t="s">
        <v>487</v>
      </c>
      <c r="P17" s="190" t="s">
        <v>487</v>
      </c>
    </row>
    <row r="18" spans="1:16" ht="21" x14ac:dyDescent="0.15">
      <c r="A18" s="90" t="s">
        <v>252</v>
      </c>
      <c r="B18" s="44" t="s">
        <v>91</v>
      </c>
      <c r="C18" s="43" t="s">
        <v>658</v>
      </c>
      <c r="D18" s="20" t="s">
        <v>61</v>
      </c>
      <c r="E18" s="24"/>
      <c r="F18" s="190" t="s">
        <v>487</v>
      </c>
      <c r="G18" s="189"/>
      <c r="H18" s="190" t="s">
        <v>487</v>
      </c>
      <c r="I18" s="24"/>
      <c r="J18" s="24"/>
      <c r="K18" s="24"/>
      <c r="L18" s="190" t="s">
        <v>487</v>
      </c>
      <c r="M18" s="190" t="s">
        <v>487</v>
      </c>
      <c r="N18" s="254" t="s">
        <v>487</v>
      </c>
      <c r="O18" s="190" t="s">
        <v>487</v>
      </c>
      <c r="P18" s="190" t="s">
        <v>487</v>
      </c>
    </row>
    <row r="19" spans="1:16" x14ac:dyDescent="0.15">
      <c r="A19" s="90" t="s">
        <v>62</v>
      </c>
      <c r="B19" s="44">
        <v>442</v>
      </c>
      <c r="C19" s="43" t="s">
        <v>659</v>
      </c>
      <c r="D19" s="20" t="s">
        <v>63</v>
      </c>
      <c r="E19" s="24"/>
      <c r="F19" s="190" t="s">
        <v>487</v>
      </c>
      <c r="G19" s="189"/>
      <c r="H19" s="190" t="s">
        <v>487</v>
      </c>
      <c r="I19" s="24"/>
      <c r="J19" s="24"/>
      <c r="K19" s="24"/>
      <c r="L19" s="190" t="s">
        <v>487</v>
      </c>
      <c r="M19" s="190" t="s">
        <v>487</v>
      </c>
      <c r="N19" s="253"/>
      <c r="O19" s="190" t="s">
        <v>487</v>
      </c>
      <c r="P19" s="190" t="s">
        <v>487</v>
      </c>
    </row>
    <row r="20" spans="1:16" x14ac:dyDescent="0.15">
      <c r="A20" s="90" t="s">
        <v>145</v>
      </c>
      <c r="B20" s="44">
        <v>443</v>
      </c>
      <c r="C20" s="43" t="s">
        <v>660</v>
      </c>
      <c r="D20" s="20" t="s">
        <v>64</v>
      </c>
      <c r="E20" s="24"/>
      <c r="F20" s="190" t="s">
        <v>487</v>
      </c>
      <c r="G20" s="189"/>
      <c r="H20" s="190" t="s">
        <v>487</v>
      </c>
      <c r="I20" s="24"/>
      <c r="J20" s="24"/>
      <c r="K20" s="24"/>
      <c r="L20" s="190" t="s">
        <v>487</v>
      </c>
      <c r="M20" s="190" t="s">
        <v>487</v>
      </c>
      <c r="N20" s="254" t="s">
        <v>487</v>
      </c>
      <c r="O20" s="190" t="s">
        <v>487</v>
      </c>
      <c r="P20" s="190" t="s">
        <v>487</v>
      </c>
    </row>
    <row r="21" spans="1:16" x14ac:dyDescent="0.15">
      <c r="A21" s="90" t="s">
        <v>65</v>
      </c>
      <c r="B21" s="44">
        <v>444</v>
      </c>
      <c r="C21" s="43" t="s">
        <v>661</v>
      </c>
      <c r="D21" s="20" t="s">
        <v>66</v>
      </c>
      <c r="E21" s="24"/>
      <c r="F21" s="190" t="s">
        <v>487</v>
      </c>
      <c r="G21" s="189"/>
      <c r="H21" s="190" t="s">
        <v>487</v>
      </c>
      <c r="I21" s="24"/>
      <c r="J21" s="24"/>
      <c r="K21" s="24"/>
      <c r="L21" s="190" t="s">
        <v>487</v>
      </c>
      <c r="M21" s="190" t="s">
        <v>487</v>
      </c>
      <c r="N21" s="254" t="s">
        <v>487</v>
      </c>
      <c r="O21" s="190" t="s">
        <v>487</v>
      </c>
      <c r="P21" s="190" t="s">
        <v>487</v>
      </c>
    </row>
    <row r="22" spans="1:16" ht="21" x14ac:dyDescent="0.15">
      <c r="A22" s="90" t="s">
        <v>253</v>
      </c>
      <c r="B22" s="44" t="s">
        <v>226</v>
      </c>
      <c r="C22" s="43" t="s">
        <v>671</v>
      </c>
      <c r="D22" s="20" t="s">
        <v>68</v>
      </c>
      <c r="E22" s="24"/>
      <c r="F22" s="190" t="s">
        <v>487</v>
      </c>
      <c r="G22" s="189"/>
      <c r="H22" s="190" t="s">
        <v>487</v>
      </c>
      <c r="I22" s="24"/>
      <c r="J22" s="24"/>
      <c r="K22" s="24"/>
      <c r="L22" s="190" t="s">
        <v>487</v>
      </c>
      <c r="M22" s="190" t="s">
        <v>487</v>
      </c>
      <c r="N22" s="253"/>
      <c r="O22" s="190" t="s">
        <v>487</v>
      </c>
      <c r="P22" s="190" t="s">
        <v>487</v>
      </c>
    </row>
    <row r="23" spans="1:16" x14ac:dyDescent="0.15">
      <c r="A23" s="90" t="s">
        <v>146</v>
      </c>
      <c r="B23" s="44">
        <v>451</v>
      </c>
      <c r="C23" s="43" t="s">
        <v>663</v>
      </c>
      <c r="D23" s="20" t="s">
        <v>69</v>
      </c>
      <c r="E23" s="24"/>
      <c r="F23" s="190" t="s">
        <v>487</v>
      </c>
      <c r="G23" s="189"/>
      <c r="H23" s="190" t="s">
        <v>487</v>
      </c>
      <c r="I23" s="24"/>
      <c r="J23" s="24"/>
      <c r="K23" s="24"/>
      <c r="L23" s="190" t="s">
        <v>487</v>
      </c>
      <c r="M23" s="190" t="s">
        <v>487</v>
      </c>
      <c r="N23" s="254" t="s">
        <v>487</v>
      </c>
      <c r="O23" s="190" t="s">
        <v>487</v>
      </c>
      <c r="P23" s="190" t="s">
        <v>487</v>
      </c>
    </row>
    <row r="24" spans="1:16" x14ac:dyDescent="0.15">
      <c r="A24" s="90" t="s">
        <v>70</v>
      </c>
      <c r="B24" s="44" t="s">
        <v>227</v>
      </c>
      <c r="C24" s="43" t="s">
        <v>664</v>
      </c>
      <c r="D24" s="20" t="s">
        <v>71</v>
      </c>
      <c r="E24" s="24"/>
      <c r="F24" s="190" t="s">
        <v>487</v>
      </c>
      <c r="G24" s="189"/>
      <c r="H24" s="190" t="s">
        <v>487</v>
      </c>
      <c r="I24" s="24"/>
      <c r="J24" s="24"/>
      <c r="K24" s="24"/>
      <c r="L24" s="190" t="s">
        <v>487</v>
      </c>
      <c r="M24" s="190" t="s">
        <v>487</v>
      </c>
      <c r="N24" s="253"/>
      <c r="O24" s="190" t="s">
        <v>487</v>
      </c>
      <c r="P24" s="190" t="s">
        <v>487</v>
      </c>
    </row>
    <row r="25" spans="1:16" ht="21" x14ac:dyDescent="0.15">
      <c r="A25" s="90" t="s">
        <v>648</v>
      </c>
      <c r="B25" s="44" t="s">
        <v>228</v>
      </c>
      <c r="C25" s="43" t="s">
        <v>665</v>
      </c>
      <c r="D25" s="20" t="s">
        <v>112</v>
      </c>
      <c r="E25" s="24"/>
      <c r="F25" s="190" t="s">
        <v>487</v>
      </c>
      <c r="G25" s="189"/>
      <c r="H25" s="190" t="s">
        <v>487</v>
      </c>
      <c r="I25" s="24"/>
      <c r="J25" s="24"/>
      <c r="K25" s="24"/>
      <c r="L25" s="190" t="s">
        <v>487</v>
      </c>
      <c r="M25" s="190" t="s">
        <v>487</v>
      </c>
      <c r="N25" s="253"/>
      <c r="O25" s="190" t="s">
        <v>487</v>
      </c>
      <c r="P25" s="190" t="s">
        <v>487</v>
      </c>
    </row>
    <row r="26" spans="1:16" ht="31.5" x14ac:dyDescent="0.15">
      <c r="A26" s="90" t="s">
        <v>254</v>
      </c>
      <c r="B26" s="44" t="s">
        <v>229</v>
      </c>
      <c r="C26" s="43" t="s">
        <v>666</v>
      </c>
      <c r="D26" s="20" t="s">
        <v>72</v>
      </c>
      <c r="E26" s="24"/>
      <c r="F26" s="190" t="s">
        <v>487</v>
      </c>
      <c r="G26" s="189"/>
      <c r="H26" s="190" t="s">
        <v>487</v>
      </c>
      <c r="I26" s="24"/>
      <c r="J26" s="24"/>
      <c r="K26" s="24"/>
      <c r="L26" s="190" t="s">
        <v>487</v>
      </c>
      <c r="M26" s="190" t="s">
        <v>487</v>
      </c>
      <c r="N26" s="253"/>
      <c r="O26" s="190" t="s">
        <v>487</v>
      </c>
      <c r="P26" s="190" t="s">
        <v>487</v>
      </c>
    </row>
    <row r="27" spans="1:16" ht="21" x14ac:dyDescent="0.15">
      <c r="A27" s="90" t="s">
        <v>255</v>
      </c>
      <c r="B27" s="44" t="s">
        <v>230</v>
      </c>
      <c r="C27" s="43" t="s">
        <v>667</v>
      </c>
      <c r="D27" s="20" t="s">
        <v>73</v>
      </c>
      <c r="E27" s="24"/>
      <c r="F27" s="190" t="s">
        <v>487</v>
      </c>
      <c r="G27" s="189"/>
      <c r="H27" s="190" t="s">
        <v>487</v>
      </c>
      <c r="I27" s="24"/>
      <c r="J27" s="24"/>
      <c r="K27" s="24"/>
      <c r="L27" s="190" t="s">
        <v>487</v>
      </c>
      <c r="M27" s="190" t="s">
        <v>487</v>
      </c>
      <c r="N27" s="253"/>
      <c r="O27" s="190" t="s">
        <v>487</v>
      </c>
      <c r="P27" s="190" t="s">
        <v>487</v>
      </c>
    </row>
    <row r="28" spans="1:16" ht="21" x14ac:dyDescent="0.15">
      <c r="A28" s="90" t="s">
        <v>149</v>
      </c>
      <c r="B28" s="44">
        <v>410</v>
      </c>
      <c r="C28" s="43" t="s">
        <v>668</v>
      </c>
      <c r="D28" s="20" t="s">
        <v>74</v>
      </c>
      <c r="E28" s="24"/>
      <c r="F28" s="190" t="s">
        <v>487</v>
      </c>
      <c r="G28" s="189"/>
      <c r="H28" s="190" t="s">
        <v>487</v>
      </c>
      <c r="I28" s="24"/>
      <c r="J28" s="24"/>
      <c r="K28" s="24"/>
      <c r="L28" s="190" t="s">
        <v>487</v>
      </c>
      <c r="M28" s="190" t="s">
        <v>487</v>
      </c>
      <c r="N28" s="254" t="s">
        <v>487</v>
      </c>
      <c r="O28" s="190" t="s">
        <v>487</v>
      </c>
      <c r="P28" s="190" t="s">
        <v>487</v>
      </c>
    </row>
    <row r="29" spans="1:16" x14ac:dyDescent="0.15">
      <c r="A29" s="90" t="s">
        <v>256</v>
      </c>
      <c r="B29" s="44" t="s">
        <v>197</v>
      </c>
      <c r="C29" s="60" t="s">
        <v>669</v>
      </c>
      <c r="D29" s="20" t="s">
        <v>75</v>
      </c>
      <c r="E29" s="24"/>
      <c r="F29" s="190" t="s">
        <v>487</v>
      </c>
      <c r="G29" s="189"/>
      <c r="H29" s="190" t="s">
        <v>487</v>
      </c>
      <c r="I29" s="24"/>
      <c r="J29" s="24"/>
      <c r="K29" s="24"/>
      <c r="L29" s="190" t="s">
        <v>487</v>
      </c>
      <c r="M29" s="190" t="s">
        <v>487</v>
      </c>
      <c r="N29" s="253"/>
      <c r="O29" s="190" t="s">
        <v>487</v>
      </c>
      <c r="P29" s="190" t="s">
        <v>487</v>
      </c>
    </row>
    <row r="30" spans="1:16" x14ac:dyDescent="0.15">
      <c r="A30" s="90" t="s">
        <v>246</v>
      </c>
      <c r="B30" s="44" t="s">
        <v>198</v>
      </c>
      <c r="C30" s="60" t="s">
        <v>670</v>
      </c>
      <c r="D30" s="27"/>
      <c r="E30" s="24"/>
      <c r="F30" s="190" t="s">
        <v>487</v>
      </c>
      <c r="G30" s="189"/>
      <c r="H30" s="190" t="s">
        <v>487</v>
      </c>
      <c r="I30" s="24"/>
      <c r="J30" s="24"/>
      <c r="K30" s="24"/>
      <c r="L30" s="190" t="s">
        <v>487</v>
      </c>
      <c r="M30" s="190" t="s">
        <v>487</v>
      </c>
      <c r="N30" s="253"/>
      <c r="O30" s="190" t="s">
        <v>487</v>
      </c>
      <c r="P30" s="190" t="s">
        <v>487</v>
      </c>
    </row>
    <row r="31" spans="1:16" x14ac:dyDescent="0.15">
      <c r="A31" s="90" t="s">
        <v>257</v>
      </c>
      <c r="B31" s="39" t="s">
        <v>199</v>
      </c>
      <c r="C31" s="89" t="s">
        <v>194</v>
      </c>
      <c r="D31" s="27"/>
      <c r="E31" s="24">
        <f t="shared" ref="E31:K31" si="0">E10+E11+E12+E29+E30</f>
        <v>0</v>
      </c>
      <c r="F31" s="190" t="s">
        <v>487</v>
      </c>
      <c r="G31" s="189">
        <f t="shared" ref="G31" si="1">G10+G11+G12+G29+G30</f>
        <v>0</v>
      </c>
      <c r="H31" s="190" t="s">
        <v>487</v>
      </c>
      <c r="I31" s="24">
        <f t="shared" si="0"/>
        <v>0</v>
      </c>
      <c r="J31" s="24">
        <f t="shared" si="0"/>
        <v>0</v>
      </c>
      <c r="K31" s="24">
        <f t="shared" si="0"/>
        <v>0</v>
      </c>
      <c r="L31" s="190" t="s">
        <v>487</v>
      </c>
      <c r="M31" s="190" t="s">
        <v>487</v>
      </c>
      <c r="N31" s="75">
        <f>+N12+N29+N30</f>
        <v>0</v>
      </c>
      <c r="O31" s="190" t="s">
        <v>487</v>
      </c>
      <c r="P31" s="190" t="s">
        <v>487</v>
      </c>
    </row>
    <row r="32" spans="1:16" s="4" customFormat="1" x14ac:dyDescent="0.15">
      <c r="B32" s="23"/>
      <c r="C32" s="28"/>
    </row>
    <row r="34" spans="1:14" x14ac:dyDescent="0.15">
      <c r="A34" s="101"/>
      <c r="C34" s="28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15">
      <c r="A35" s="101"/>
      <c r="C35" s="28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ht="12.75" x14ac:dyDescent="0.2">
      <c r="A36" s="413" t="s">
        <v>150</v>
      </c>
      <c r="C36" s="407" t="s">
        <v>81</v>
      </c>
      <c r="D36" s="408"/>
      <c r="E36" s="4"/>
      <c r="F36" s="4"/>
      <c r="G36" s="407" t="s">
        <v>82</v>
      </c>
      <c r="H36" s="407"/>
      <c r="I36" s="407"/>
      <c r="J36" s="103"/>
      <c r="K36" s="409"/>
      <c r="L36" s="409"/>
      <c r="M36" s="409"/>
      <c r="N36" s="409"/>
    </row>
    <row r="37" spans="1:14" ht="12.75" x14ac:dyDescent="0.2">
      <c r="A37" s="413"/>
      <c r="C37" s="410" t="s">
        <v>83</v>
      </c>
      <c r="D37" s="369"/>
      <c r="E37" s="4"/>
      <c r="F37" s="4"/>
      <c r="G37" s="411" t="s">
        <v>80</v>
      </c>
      <c r="H37" s="411"/>
      <c r="I37" s="411"/>
      <c r="J37" s="103"/>
      <c r="K37" s="412" t="s">
        <v>266</v>
      </c>
      <c r="L37" s="412"/>
      <c r="M37" s="412"/>
      <c r="N37" s="412"/>
    </row>
    <row r="38" spans="1:14" ht="12.75" x14ac:dyDescent="0.2">
      <c r="A38" s="41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</row>
    <row r="39" spans="1:14" ht="12.75" x14ac:dyDescent="0.2">
      <c r="A39" s="413"/>
      <c r="C39" s="407" t="s">
        <v>84</v>
      </c>
      <c r="D39" s="408"/>
      <c r="E39" s="4"/>
      <c r="F39" s="4"/>
      <c r="G39" s="407" t="s">
        <v>85</v>
      </c>
      <c r="H39" s="407"/>
      <c r="I39" s="408"/>
      <c r="J39" s="103"/>
      <c r="K39" s="103"/>
      <c r="L39" s="103"/>
      <c r="M39" s="103"/>
      <c r="N39" s="103"/>
    </row>
    <row r="40" spans="1:14" ht="12.75" x14ac:dyDescent="0.2">
      <c r="A40" s="103"/>
      <c r="C40" s="414" t="s">
        <v>139</v>
      </c>
      <c r="D40" s="412"/>
      <c r="E40" s="4"/>
      <c r="F40" s="4"/>
      <c r="G40" s="414" t="s">
        <v>140</v>
      </c>
      <c r="H40" s="414"/>
      <c r="I40" s="412"/>
      <c r="J40" s="103"/>
      <c r="K40" s="103"/>
      <c r="L40" s="103"/>
      <c r="M40" s="103"/>
      <c r="N40" s="103"/>
    </row>
    <row r="43" spans="1:14" s="4" customFormat="1" x14ac:dyDescent="0.15">
      <c r="B43" s="23"/>
      <c r="C43" s="28"/>
    </row>
    <row r="46" spans="1:14" s="3" customFormat="1" x14ac:dyDescent="0.15">
      <c r="A46" s="19" t="s">
        <v>0</v>
      </c>
      <c r="B46" s="23"/>
      <c r="C46" s="14"/>
    </row>
  </sheetData>
  <mergeCells count="22">
    <mergeCell ref="A36:A39"/>
    <mergeCell ref="C36:D36"/>
    <mergeCell ref="G36:I36"/>
    <mergeCell ref="C40:D40"/>
    <mergeCell ref="G40:I40"/>
    <mergeCell ref="C39:D39"/>
    <mergeCell ref="K3:N3"/>
    <mergeCell ref="C3:J3"/>
    <mergeCell ref="N5:N6"/>
    <mergeCell ref="G39:I39"/>
    <mergeCell ref="K36:N36"/>
    <mergeCell ref="C37:D37"/>
    <mergeCell ref="G37:I37"/>
    <mergeCell ref="K37:N37"/>
    <mergeCell ref="O5:O6"/>
    <mergeCell ref="P5:P6"/>
    <mergeCell ref="A5:A6"/>
    <mergeCell ref="B5:B6"/>
    <mergeCell ref="E5:G5"/>
    <mergeCell ref="I5:K5"/>
    <mergeCell ref="C5:C6"/>
    <mergeCell ref="D5:D6"/>
  </mergeCells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opLeftCell="K1" workbookViewId="0">
      <selection activeCell="F10" sqref="F10"/>
    </sheetView>
  </sheetViews>
  <sheetFormatPr defaultColWidth="9.140625" defaultRowHeight="10.5" customHeight="1" x14ac:dyDescent="0.15"/>
  <cols>
    <col min="1" max="1" width="6.28515625" style="1" customWidth="1"/>
    <col min="2" max="2" width="6.140625" style="42" customWidth="1"/>
    <col min="3" max="3" width="14.28515625" style="1" customWidth="1"/>
    <col min="4" max="4" width="21.85546875" style="1" customWidth="1"/>
    <col min="5" max="5" width="21.85546875" style="165" customWidth="1"/>
    <col min="6" max="6" width="21.85546875" style="206" customWidth="1"/>
    <col min="7" max="7" width="21.28515625" style="1" customWidth="1"/>
    <col min="8" max="8" width="21.5703125" style="1" customWidth="1"/>
    <col min="9" max="9" width="17.42578125" style="1" customWidth="1"/>
    <col min="10" max="10" width="17.42578125" style="165" customWidth="1"/>
    <col min="11" max="11" width="16.5703125" style="1" customWidth="1"/>
    <col min="12" max="12" width="16.5703125" style="165" customWidth="1"/>
    <col min="13" max="13" width="16.140625" style="1" customWidth="1"/>
    <col min="14" max="19" width="11.42578125" style="1" customWidth="1"/>
    <col min="20" max="16384" width="9.140625" style="1"/>
  </cols>
  <sheetData>
    <row r="1" spans="1:19" s="3" customFormat="1" x14ac:dyDescent="0.15">
      <c r="A1" s="19" t="s">
        <v>191</v>
      </c>
      <c r="B1" s="40"/>
    </row>
    <row r="2" spans="1:19" x14ac:dyDescent="0.15">
      <c r="B2" s="56" t="s">
        <v>18</v>
      </c>
    </row>
    <row r="3" spans="1:19" x14ac:dyDescent="0.15">
      <c r="A3" s="55" t="s">
        <v>13</v>
      </c>
      <c r="B3" s="56"/>
      <c r="C3" s="305" t="s">
        <v>273</v>
      </c>
      <c r="D3" s="306"/>
      <c r="E3" s="306"/>
      <c r="F3" s="306"/>
      <c r="G3" s="306"/>
      <c r="H3" s="306"/>
      <c r="I3" s="306"/>
      <c r="J3" s="169"/>
      <c r="K3" s="307" t="s">
        <v>19</v>
      </c>
      <c r="L3" s="307"/>
      <c r="M3" s="307"/>
    </row>
    <row r="4" spans="1:19" x14ac:dyDescent="0.15">
      <c r="A4" s="55"/>
      <c r="B4" s="56"/>
      <c r="C4" s="80"/>
      <c r="D4" s="81"/>
      <c r="E4" s="81"/>
      <c r="F4" s="81"/>
      <c r="G4" s="81"/>
      <c r="H4" s="81"/>
      <c r="I4" s="81"/>
      <c r="J4" s="169"/>
      <c r="K4" s="82"/>
      <c r="L4" s="170"/>
      <c r="M4" s="82"/>
    </row>
    <row r="5" spans="1:19" ht="21.75" customHeight="1" x14ac:dyDescent="0.15">
      <c r="A5" s="304" t="s">
        <v>151</v>
      </c>
      <c r="B5" s="308"/>
      <c r="C5" s="304" t="s">
        <v>163</v>
      </c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15" t="s">
        <v>488</v>
      </c>
      <c r="O5" s="316"/>
      <c r="P5" s="317"/>
      <c r="Q5" s="315" t="s">
        <v>489</v>
      </c>
      <c r="R5" s="316"/>
      <c r="S5" s="317"/>
    </row>
    <row r="6" spans="1:19" ht="10.5" customHeight="1" x14ac:dyDescent="0.15">
      <c r="A6" s="304"/>
      <c r="B6" s="308"/>
      <c r="C6" s="309" t="s">
        <v>15</v>
      </c>
      <c r="D6" s="310"/>
      <c r="E6" s="310"/>
      <c r="F6" s="311"/>
      <c r="G6" s="312" t="s">
        <v>291</v>
      </c>
      <c r="H6" s="309" t="s">
        <v>164</v>
      </c>
      <c r="I6" s="310"/>
      <c r="J6" s="310"/>
      <c r="K6" s="310"/>
      <c r="L6" s="310"/>
      <c r="M6" s="311"/>
      <c r="N6" s="318" t="s">
        <v>490</v>
      </c>
      <c r="O6" s="319"/>
      <c r="P6" s="320"/>
      <c r="Q6" s="318" t="s">
        <v>490</v>
      </c>
      <c r="R6" s="319"/>
      <c r="S6" s="320"/>
    </row>
    <row r="7" spans="1:19" ht="10.5" customHeight="1" x14ac:dyDescent="0.15">
      <c r="A7" s="304"/>
      <c r="B7" s="308"/>
      <c r="C7" s="304" t="s">
        <v>108</v>
      </c>
      <c r="D7" s="312" t="s">
        <v>501</v>
      </c>
      <c r="E7" s="313" t="s">
        <v>457</v>
      </c>
      <c r="F7" s="313" t="s">
        <v>502</v>
      </c>
      <c r="G7" s="312"/>
      <c r="H7" s="304" t="s">
        <v>108</v>
      </c>
      <c r="I7" s="304" t="s">
        <v>162</v>
      </c>
      <c r="J7" s="304"/>
      <c r="K7" s="304"/>
      <c r="L7" s="304"/>
      <c r="M7" s="304"/>
      <c r="N7" s="196"/>
      <c r="O7" s="196"/>
      <c r="P7" s="196"/>
      <c r="Q7" s="196"/>
      <c r="R7" s="196"/>
      <c r="S7" s="196"/>
    </row>
    <row r="8" spans="1:19" ht="31.5" x14ac:dyDescent="0.15">
      <c r="A8" s="304"/>
      <c r="B8" s="308"/>
      <c r="C8" s="304"/>
      <c r="D8" s="312"/>
      <c r="E8" s="314"/>
      <c r="F8" s="314"/>
      <c r="G8" s="312"/>
      <c r="H8" s="304"/>
      <c r="I8" s="20" t="s">
        <v>503</v>
      </c>
      <c r="J8" s="180" t="s">
        <v>459</v>
      </c>
      <c r="K8" s="167" t="s">
        <v>505</v>
      </c>
      <c r="L8" s="167" t="s">
        <v>506</v>
      </c>
      <c r="M8" s="180" t="s">
        <v>460</v>
      </c>
      <c r="N8" s="197" t="s">
        <v>491</v>
      </c>
      <c r="O8" s="197" t="s">
        <v>492</v>
      </c>
      <c r="P8" s="198" t="s">
        <v>493</v>
      </c>
      <c r="Q8" s="197" t="s">
        <v>491</v>
      </c>
      <c r="R8" s="197" t="s">
        <v>492</v>
      </c>
      <c r="S8" s="198" t="s">
        <v>493</v>
      </c>
    </row>
    <row r="9" spans="1:19" x14ac:dyDescent="0.15">
      <c r="A9" s="20">
        <v>1</v>
      </c>
      <c r="B9" s="59"/>
      <c r="C9" s="20">
        <v>2</v>
      </c>
      <c r="D9" s="20">
        <v>3</v>
      </c>
      <c r="E9" s="167" t="s">
        <v>458</v>
      </c>
      <c r="F9" s="207">
        <v>4</v>
      </c>
      <c r="G9" s="207">
        <v>5</v>
      </c>
      <c r="H9" s="207">
        <v>6</v>
      </c>
      <c r="I9" s="207">
        <v>7</v>
      </c>
      <c r="J9" s="167" t="s">
        <v>504</v>
      </c>
      <c r="K9" s="207">
        <v>8</v>
      </c>
      <c r="L9" s="167">
        <v>9</v>
      </c>
      <c r="M9" s="167" t="s">
        <v>485</v>
      </c>
      <c r="N9" s="196">
        <v>10</v>
      </c>
      <c r="O9" s="196">
        <v>11</v>
      </c>
      <c r="P9" s="196">
        <v>12</v>
      </c>
      <c r="Q9" s="196">
        <v>13</v>
      </c>
      <c r="R9" s="196">
        <v>14</v>
      </c>
      <c r="S9" s="196">
        <v>15</v>
      </c>
    </row>
    <row r="10" spans="1:19" s="3" customFormat="1" x14ac:dyDescent="0.15">
      <c r="A10" s="21" t="s">
        <v>17</v>
      </c>
      <c r="B10" s="41"/>
      <c r="C10" s="47">
        <v>2</v>
      </c>
      <c r="D10" s="47">
        <v>3</v>
      </c>
      <c r="E10" s="47" t="s">
        <v>458</v>
      </c>
      <c r="F10" s="210" t="s">
        <v>337</v>
      </c>
      <c r="G10" s="47">
        <v>4</v>
      </c>
      <c r="H10" s="47">
        <v>5</v>
      </c>
      <c r="I10" s="47">
        <v>6</v>
      </c>
      <c r="J10" s="47" t="s">
        <v>461</v>
      </c>
      <c r="K10" s="47">
        <v>7</v>
      </c>
      <c r="L10" s="47">
        <v>8</v>
      </c>
      <c r="M10" s="47" t="s">
        <v>462</v>
      </c>
      <c r="N10" s="194">
        <v>9</v>
      </c>
      <c r="O10" s="194">
        <v>10</v>
      </c>
      <c r="P10" s="194">
        <v>11</v>
      </c>
      <c r="Q10" s="194">
        <v>12</v>
      </c>
      <c r="R10" s="194">
        <v>13</v>
      </c>
      <c r="S10" s="194">
        <v>14</v>
      </c>
    </row>
    <row r="11" spans="1:19" x14ac:dyDescent="0.15">
      <c r="A11" s="48" t="s">
        <v>190</v>
      </c>
      <c r="B11" s="49" t="s">
        <v>190</v>
      </c>
      <c r="C11" s="24"/>
      <c r="D11" s="24"/>
      <c r="E11" s="24">
        <f>IF(C11=0,0,D11*100/C11)</f>
        <v>0</v>
      </c>
      <c r="F11" s="24"/>
      <c r="G11" s="24"/>
      <c r="H11" s="24"/>
      <c r="I11" s="24"/>
      <c r="J11" s="75">
        <f>IF(H11=0,0,I11*100/H11)</f>
        <v>0</v>
      </c>
      <c r="K11" s="75"/>
      <c r="L11" s="75"/>
      <c r="M11" s="75">
        <f>IF(H11=0,0,((K11+L11)*100/H11))</f>
        <v>0</v>
      </c>
      <c r="N11" s="75"/>
      <c r="O11" s="75"/>
      <c r="P11" s="75"/>
      <c r="Q11" s="75"/>
      <c r="R11" s="75"/>
      <c r="S11" s="75"/>
    </row>
    <row r="12" spans="1:19" x14ac:dyDescent="0.15">
      <c r="C12" s="321" t="s">
        <v>152</v>
      </c>
      <c r="D12" s="321"/>
      <c r="E12" s="321"/>
      <c r="F12" s="321"/>
      <c r="G12" s="321"/>
      <c r="H12" s="321"/>
      <c r="I12" s="321"/>
      <c r="J12" s="321"/>
      <c r="K12" s="321"/>
      <c r="L12" s="321"/>
      <c r="M12" s="321"/>
    </row>
    <row r="13" spans="1:19" x14ac:dyDescent="0.15">
      <c r="C13" s="107"/>
      <c r="D13" s="107"/>
      <c r="E13" s="168"/>
      <c r="F13" s="208"/>
      <c r="G13" s="107"/>
      <c r="H13" s="107"/>
      <c r="I13" s="107"/>
      <c r="J13" s="168"/>
      <c r="K13" s="107"/>
      <c r="L13" s="168"/>
      <c r="M13" s="107"/>
    </row>
    <row r="14" spans="1:19" s="3" customFormat="1" x14ac:dyDescent="0.15">
      <c r="A14" s="19" t="s">
        <v>0</v>
      </c>
      <c r="B14" s="42"/>
    </row>
  </sheetData>
  <mergeCells count="19">
    <mergeCell ref="N5:P5"/>
    <mergeCell ref="Q5:S5"/>
    <mergeCell ref="N6:P6"/>
    <mergeCell ref="Q6:S6"/>
    <mergeCell ref="C12:M12"/>
    <mergeCell ref="C6:F6"/>
    <mergeCell ref="F7:F8"/>
    <mergeCell ref="C3:I3"/>
    <mergeCell ref="K3:M3"/>
    <mergeCell ref="A5:A8"/>
    <mergeCell ref="B5:B8"/>
    <mergeCell ref="C5:M5"/>
    <mergeCell ref="H6:M6"/>
    <mergeCell ref="C7:C8"/>
    <mergeCell ref="D7:D8"/>
    <mergeCell ref="G6:G8"/>
    <mergeCell ref="H7:H8"/>
    <mergeCell ref="I7:M7"/>
    <mergeCell ref="E7:E8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workbookViewId="0">
      <selection activeCell="B36" sqref="B8:B36"/>
    </sheetView>
  </sheetViews>
  <sheetFormatPr defaultColWidth="9.140625" defaultRowHeight="10.5" customHeight="1" x14ac:dyDescent="0.15"/>
  <cols>
    <col min="1" max="1" width="43.85546875" style="4" customWidth="1"/>
    <col min="2" max="2" width="6.42578125" style="67" customWidth="1"/>
    <col min="3" max="3" width="13.140625" style="4" bestFit="1" customWidth="1"/>
    <col min="4" max="4" width="15.85546875" style="4" bestFit="1" customWidth="1"/>
    <col min="5" max="5" width="19.42578125" style="4" bestFit="1" customWidth="1"/>
    <col min="6" max="6" width="13.7109375" style="4" bestFit="1" customWidth="1"/>
    <col min="7" max="7" width="6" style="4" bestFit="1" customWidth="1"/>
    <col min="8" max="8" width="16.140625" style="4" bestFit="1" customWidth="1"/>
    <col min="9" max="9" width="8.140625" style="4" bestFit="1" customWidth="1"/>
    <col min="10" max="10" width="16.140625" style="4" bestFit="1" customWidth="1"/>
    <col min="11" max="11" width="8.28515625" style="4" bestFit="1" customWidth="1"/>
    <col min="12" max="12" width="16.140625" style="4" bestFit="1" customWidth="1"/>
    <col min="13" max="13" width="19.5703125" style="4" bestFit="1" customWidth="1"/>
    <col min="14" max="14" width="21.140625" style="4" bestFit="1" customWidth="1"/>
    <col min="15" max="15" width="14.42578125" style="4" bestFit="1" customWidth="1"/>
    <col min="16" max="16" width="13.5703125" style="4" bestFit="1" customWidth="1"/>
    <col min="17" max="17" width="19.7109375" style="4" bestFit="1" customWidth="1"/>
    <col min="18" max="18" width="19.140625" style="4" bestFit="1" customWidth="1"/>
    <col min="19" max="19" width="18" style="4" bestFit="1" customWidth="1"/>
    <col min="20" max="20" width="20.5703125" style="4" bestFit="1" customWidth="1"/>
    <col min="21" max="21" width="17.7109375" style="4" bestFit="1" customWidth="1"/>
    <col min="22" max="22" width="20.42578125" style="4" bestFit="1" customWidth="1"/>
    <col min="23" max="23" width="17.85546875" style="4" bestFit="1" customWidth="1"/>
    <col min="24" max="24" width="19.85546875" style="4" bestFit="1" customWidth="1"/>
    <col min="25" max="25" width="20.28515625" style="4" bestFit="1" customWidth="1"/>
    <col min="26" max="26" width="9.140625" style="4" customWidth="1"/>
    <col min="27" max="16384" width="9.140625" style="4"/>
  </cols>
  <sheetData>
    <row r="1" spans="1:25" s="67" customFormat="1" x14ac:dyDescent="0.15">
      <c r="A1" s="62" t="s">
        <v>192</v>
      </c>
      <c r="B1" s="62"/>
    </row>
    <row r="2" spans="1:25" x14ac:dyDescent="0.15">
      <c r="B2" s="63" t="s">
        <v>18</v>
      </c>
      <c r="C2" s="322"/>
      <c r="D2" s="323"/>
      <c r="E2" s="323"/>
      <c r="F2" s="323"/>
      <c r="G2" s="323"/>
      <c r="H2" s="324"/>
      <c r="I2" s="324"/>
    </row>
    <row r="3" spans="1:25" x14ac:dyDescent="0.15">
      <c r="B3" s="63"/>
      <c r="C3" s="325" t="s">
        <v>276</v>
      </c>
      <c r="D3" s="325"/>
      <c r="E3" s="69"/>
      <c r="F3" s="69"/>
      <c r="G3" s="69"/>
      <c r="H3" s="57"/>
      <c r="I3" s="57"/>
    </row>
    <row r="4" spans="1:25" x14ac:dyDescent="0.15">
      <c r="A4" s="61"/>
      <c r="B4" s="63"/>
      <c r="C4" s="68"/>
      <c r="D4" s="69"/>
      <c r="E4" s="69"/>
      <c r="F4" s="69"/>
      <c r="G4" s="69"/>
      <c r="H4" s="57"/>
      <c r="I4" s="57"/>
    </row>
    <row r="5" spans="1:25" ht="42" x14ac:dyDescent="0.15">
      <c r="A5" s="106" t="s">
        <v>167</v>
      </c>
      <c r="B5" s="64"/>
      <c r="C5" s="43" t="s">
        <v>151</v>
      </c>
      <c r="D5" s="43"/>
      <c r="E5" s="199" t="s">
        <v>463</v>
      </c>
      <c r="F5" s="199" t="s">
        <v>464</v>
      </c>
      <c r="G5" s="94"/>
      <c r="H5" s="94"/>
      <c r="I5" s="94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94"/>
      <c r="V5" s="94"/>
      <c r="W5" s="94"/>
      <c r="X5" s="94"/>
      <c r="Y5" s="94"/>
    </row>
    <row r="6" spans="1:25" x14ac:dyDescent="0.15">
      <c r="A6" s="43"/>
      <c r="B6" s="64"/>
      <c r="C6" s="43">
        <v>2</v>
      </c>
      <c r="D6" s="43">
        <v>3</v>
      </c>
      <c r="E6" s="171">
        <v>4</v>
      </c>
      <c r="F6" s="171">
        <v>5</v>
      </c>
      <c r="G6" s="94"/>
      <c r="H6" s="94"/>
      <c r="I6" s="94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94"/>
      <c r="V6" s="94"/>
      <c r="W6" s="94"/>
      <c r="X6" s="94"/>
      <c r="Y6" s="94"/>
    </row>
    <row r="7" spans="1:25" s="67" customFormat="1" x14ac:dyDescent="0.15">
      <c r="A7" s="65" t="s">
        <v>17</v>
      </c>
      <c r="B7" s="65"/>
      <c r="C7" s="64">
        <v>2</v>
      </c>
      <c r="D7" s="64">
        <v>3</v>
      </c>
      <c r="E7" s="175">
        <v>4</v>
      </c>
      <c r="F7" s="175">
        <v>5</v>
      </c>
      <c r="G7" s="94"/>
      <c r="H7" s="94"/>
      <c r="I7" s="94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94"/>
      <c r="V7" s="94"/>
      <c r="W7" s="94"/>
      <c r="X7" s="94"/>
      <c r="Y7" s="94"/>
    </row>
    <row r="8" spans="1:25" ht="21" x14ac:dyDescent="0.15">
      <c r="A8" s="108" t="s">
        <v>274</v>
      </c>
      <c r="B8" s="66" t="s">
        <v>190</v>
      </c>
      <c r="C8" s="209" t="s">
        <v>45</v>
      </c>
      <c r="D8" s="75"/>
      <c r="E8" s="75">
        <f>IF(F8=0,0,D8*100/F8)</f>
        <v>0</v>
      </c>
      <c r="F8" s="75">
        <f>Таблица2110!H11</f>
        <v>0</v>
      </c>
      <c r="G8" s="94"/>
      <c r="H8" s="94"/>
      <c r="I8" s="94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94"/>
      <c r="V8" s="94"/>
      <c r="W8" s="94"/>
      <c r="X8" s="94"/>
      <c r="Y8" s="94"/>
    </row>
    <row r="9" spans="1:25" x14ac:dyDescent="0.15">
      <c r="A9" s="108" t="s">
        <v>553</v>
      </c>
      <c r="B9" s="66" t="s">
        <v>194</v>
      </c>
      <c r="C9" s="209" t="s">
        <v>515</v>
      </c>
      <c r="D9" s="75"/>
      <c r="E9" s="75">
        <f>IF(D8=0,0,D9*100/D8)</f>
        <v>0</v>
      </c>
      <c r="F9" s="211" t="s">
        <v>487</v>
      </c>
      <c r="G9" s="94"/>
      <c r="H9" s="94"/>
      <c r="I9" s="94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94"/>
      <c r="V9" s="94"/>
      <c r="W9" s="94"/>
      <c r="X9" s="94"/>
      <c r="Y9" s="94"/>
    </row>
    <row r="10" spans="1:25" ht="21" x14ac:dyDescent="0.15">
      <c r="A10" s="108" t="s">
        <v>554</v>
      </c>
      <c r="B10" s="66" t="s">
        <v>195</v>
      </c>
      <c r="C10" s="209" t="s">
        <v>46</v>
      </c>
      <c r="D10" s="75"/>
      <c r="E10" s="75">
        <f>IF(F8=0,0,D10*100/F8)</f>
        <v>0</v>
      </c>
      <c r="F10" s="211" t="s">
        <v>487</v>
      </c>
      <c r="G10" s="94"/>
      <c r="H10" s="94"/>
      <c r="I10" s="94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94"/>
      <c r="V10" s="94"/>
      <c r="W10" s="94"/>
      <c r="X10" s="94"/>
      <c r="Y10" s="94"/>
    </row>
    <row r="11" spans="1:25" x14ac:dyDescent="0.15">
      <c r="A11" s="108" t="s">
        <v>555</v>
      </c>
      <c r="B11" s="66" t="s">
        <v>196</v>
      </c>
      <c r="C11" s="209" t="s">
        <v>47</v>
      </c>
      <c r="D11" s="75"/>
      <c r="E11" s="75">
        <f>IF(F8=0,0,D11*100/F8)</f>
        <v>0</v>
      </c>
      <c r="F11" s="211" t="s">
        <v>487</v>
      </c>
      <c r="G11" s="94"/>
      <c r="H11" s="94"/>
      <c r="I11" s="94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94"/>
      <c r="V11" s="94"/>
      <c r="W11" s="94"/>
      <c r="X11" s="94"/>
      <c r="Y11" s="94"/>
    </row>
    <row r="12" spans="1:25" x14ac:dyDescent="0.15">
      <c r="A12" s="108" t="s">
        <v>556</v>
      </c>
      <c r="B12" s="66" t="s">
        <v>197</v>
      </c>
      <c r="C12" s="209" t="s">
        <v>48</v>
      </c>
      <c r="D12" s="75"/>
      <c r="E12" s="75">
        <f>IF(F8=0,0,D12*100/F8)</f>
        <v>0</v>
      </c>
      <c r="F12" s="211" t="s">
        <v>487</v>
      </c>
      <c r="G12" s="94"/>
      <c r="H12" s="94"/>
      <c r="I12" s="94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94"/>
      <c r="V12" s="94"/>
      <c r="W12" s="94"/>
      <c r="X12" s="94"/>
      <c r="Y12" s="94"/>
    </row>
    <row r="13" spans="1:25" x14ac:dyDescent="0.15">
      <c r="A13" s="108" t="s">
        <v>275</v>
      </c>
      <c r="B13" s="66" t="s">
        <v>198</v>
      </c>
      <c r="C13" s="209" t="s">
        <v>53</v>
      </c>
      <c r="D13" s="75"/>
      <c r="E13" s="211" t="s">
        <v>487</v>
      </c>
      <c r="F13" s="211" t="s">
        <v>487</v>
      </c>
      <c r="G13" s="94"/>
      <c r="H13" s="94"/>
      <c r="I13" s="94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94"/>
      <c r="V13" s="94"/>
      <c r="W13" s="94"/>
      <c r="X13" s="94"/>
      <c r="Y13" s="94"/>
    </row>
    <row r="14" spans="1:25" x14ac:dyDescent="0.15">
      <c r="A14" s="108" t="s">
        <v>557</v>
      </c>
      <c r="B14" s="66" t="s">
        <v>199</v>
      </c>
      <c r="C14" s="209" t="s">
        <v>49</v>
      </c>
      <c r="D14" s="75"/>
      <c r="E14" s="75">
        <f>IF(F8=0,0,D14*100/F8)</f>
        <v>0</v>
      </c>
      <c r="F14" s="211" t="s">
        <v>487</v>
      </c>
      <c r="G14" s="94"/>
      <c r="H14" s="94"/>
      <c r="I14" s="94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94"/>
      <c r="V14" s="94"/>
      <c r="W14" s="94"/>
      <c r="X14" s="94"/>
      <c r="Y14" s="94"/>
    </row>
    <row r="15" spans="1:25" x14ac:dyDescent="0.15">
      <c r="A15" s="108" t="s">
        <v>168</v>
      </c>
      <c r="B15" s="66" t="s">
        <v>200</v>
      </c>
      <c r="C15" s="209" t="s">
        <v>516</v>
      </c>
      <c r="D15" s="75"/>
      <c r="E15" s="211" t="s">
        <v>487</v>
      </c>
      <c r="F15" s="211" t="s">
        <v>487</v>
      </c>
      <c r="G15" s="94"/>
      <c r="H15" s="94"/>
      <c r="I15" s="94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94"/>
      <c r="V15" s="94"/>
      <c r="W15" s="94"/>
      <c r="X15" s="94"/>
      <c r="Y15" s="94"/>
    </row>
    <row r="16" spans="1:25" x14ac:dyDescent="0.15">
      <c r="A16" s="108" t="s">
        <v>558</v>
      </c>
      <c r="B16" s="66" t="s">
        <v>201</v>
      </c>
      <c r="C16" s="209" t="s">
        <v>50</v>
      </c>
      <c r="D16" s="75"/>
      <c r="E16" s="75">
        <f>IF(F8=0,0,D16*100/F8)</f>
        <v>0</v>
      </c>
      <c r="F16" s="211" t="s">
        <v>487</v>
      </c>
      <c r="G16" s="94"/>
      <c r="H16" s="94"/>
      <c r="I16" s="94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94"/>
      <c r="V16" s="94"/>
      <c r="W16" s="94"/>
      <c r="X16" s="94"/>
      <c r="Y16" s="94"/>
    </row>
    <row r="17" spans="1:25" x14ac:dyDescent="0.15">
      <c r="A17" s="108" t="s">
        <v>275</v>
      </c>
      <c r="B17" s="66" t="s">
        <v>202</v>
      </c>
      <c r="C17" s="209" t="s">
        <v>517</v>
      </c>
      <c r="D17" s="75"/>
      <c r="E17" s="211" t="s">
        <v>487</v>
      </c>
      <c r="F17" s="211" t="s">
        <v>487</v>
      </c>
      <c r="G17" s="94"/>
      <c r="H17" s="94"/>
      <c r="I17" s="94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94"/>
      <c r="V17" s="94"/>
      <c r="W17" s="94"/>
      <c r="X17" s="94"/>
      <c r="Y17" s="94"/>
    </row>
    <row r="18" spans="1:25" ht="21" x14ac:dyDescent="0.15">
      <c r="A18" s="214" t="s">
        <v>507</v>
      </c>
      <c r="B18" s="215" t="s">
        <v>508</v>
      </c>
      <c r="C18" s="209" t="s">
        <v>76</v>
      </c>
      <c r="D18" s="75"/>
      <c r="E18" s="75">
        <f>IF(F8=0,0,D18*100/F8)</f>
        <v>0</v>
      </c>
      <c r="F18" s="211" t="s">
        <v>487</v>
      </c>
      <c r="G18" s="94"/>
      <c r="H18" s="94"/>
      <c r="I18" s="94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94"/>
      <c r="V18" s="94"/>
      <c r="W18" s="94"/>
      <c r="X18" s="94"/>
      <c r="Y18" s="94"/>
    </row>
    <row r="19" spans="1:25" ht="21" x14ac:dyDescent="0.15">
      <c r="A19" s="214" t="s">
        <v>509</v>
      </c>
      <c r="B19" s="215" t="s">
        <v>510</v>
      </c>
      <c r="C19" s="209" t="s">
        <v>79</v>
      </c>
      <c r="D19" s="75"/>
      <c r="E19" s="75">
        <f>IF(F8=0,0,D19*100/F8)</f>
        <v>0</v>
      </c>
      <c r="F19" s="211" t="s">
        <v>487</v>
      </c>
      <c r="G19" s="94"/>
      <c r="H19" s="94"/>
      <c r="I19" s="94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94"/>
      <c r="V19" s="94"/>
      <c r="W19" s="94"/>
      <c r="X19" s="94"/>
      <c r="Y19" s="94"/>
    </row>
    <row r="20" spans="1:25" ht="21" x14ac:dyDescent="0.15">
      <c r="A20" s="214" t="s">
        <v>511</v>
      </c>
      <c r="B20" s="215" t="s">
        <v>512</v>
      </c>
      <c r="C20" s="209" t="s">
        <v>518</v>
      </c>
      <c r="D20" s="75"/>
      <c r="E20" s="75">
        <f>IF(F8=0,0,D20*100/F8)</f>
        <v>0</v>
      </c>
      <c r="F20" s="211" t="s">
        <v>487</v>
      </c>
      <c r="G20" s="94"/>
      <c r="H20" s="94"/>
      <c r="I20" s="94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94"/>
      <c r="V20" s="94"/>
      <c r="W20" s="94"/>
      <c r="X20" s="94"/>
      <c r="Y20" s="94"/>
    </row>
    <row r="21" spans="1:25" ht="21" x14ac:dyDescent="0.15">
      <c r="A21" s="214" t="s">
        <v>513</v>
      </c>
      <c r="B21" s="215" t="s">
        <v>514</v>
      </c>
      <c r="C21" s="209" t="s">
        <v>519</v>
      </c>
      <c r="D21" s="75"/>
      <c r="E21" s="75">
        <f>IF(F8=0,0,D21*100/F8)</f>
        <v>0</v>
      </c>
      <c r="F21" s="211" t="s">
        <v>487</v>
      </c>
      <c r="G21" s="94"/>
      <c r="H21" s="94"/>
      <c r="I21" s="94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94"/>
      <c r="V21" s="94"/>
      <c r="W21" s="94"/>
      <c r="X21" s="94"/>
      <c r="Y21" s="94"/>
    </row>
    <row r="22" spans="1:25" ht="31.5" x14ac:dyDescent="0.15">
      <c r="A22" s="108" t="s">
        <v>520</v>
      </c>
      <c r="B22" s="66" t="s">
        <v>203</v>
      </c>
      <c r="C22" s="209" t="s">
        <v>531</v>
      </c>
      <c r="D22" s="75"/>
      <c r="E22" s="75">
        <f>IF(F8=0,0,D22*100/F8)</f>
        <v>0</v>
      </c>
      <c r="F22" s="211" t="s">
        <v>487</v>
      </c>
      <c r="G22" s="94"/>
      <c r="H22" s="94"/>
      <c r="I22" s="94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94"/>
      <c r="V22" s="94"/>
      <c r="W22" s="94"/>
      <c r="X22" s="94"/>
      <c r="Y22" s="94"/>
    </row>
    <row r="23" spans="1:25" ht="73.5" x14ac:dyDescent="0.15">
      <c r="A23" s="108" t="s">
        <v>521</v>
      </c>
      <c r="B23" s="66" t="s">
        <v>204</v>
      </c>
      <c r="C23" s="209" t="s">
        <v>532</v>
      </c>
      <c r="D23" s="75"/>
      <c r="E23" s="75">
        <f>IF(D22=0,0,D23*100/D22)</f>
        <v>0</v>
      </c>
      <c r="F23" s="211" t="s">
        <v>487</v>
      </c>
      <c r="G23" s="94"/>
      <c r="H23" s="94"/>
      <c r="I23" s="94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94"/>
      <c r="V23" s="94"/>
      <c r="W23" s="94"/>
      <c r="X23" s="94"/>
      <c r="Y23" s="94"/>
    </row>
    <row r="24" spans="1:25" ht="21" x14ac:dyDescent="0.15">
      <c r="A24" s="108" t="s">
        <v>522</v>
      </c>
      <c r="B24" s="66" t="s">
        <v>205</v>
      </c>
      <c r="C24" s="209" t="s">
        <v>533</v>
      </c>
      <c r="D24" s="75"/>
      <c r="E24" s="75">
        <f>IF(D23=0,0,D24*100/D23)</f>
        <v>0</v>
      </c>
      <c r="F24" s="211" t="s">
        <v>487</v>
      </c>
      <c r="G24" s="94"/>
      <c r="H24" s="94"/>
      <c r="I24" s="94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94"/>
      <c r="V24" s="94"/>
      <c r="W24" s="94"/>
      <c r="X24" s="94"/>
      <c r="Y24" s="94"/>
    </row>
    <row r="25" spans="1:25" x14ac:dyDescent="0.15">
      <c r="A25" s="156" t="s">
        <v>523</v>
      </c>
      <c r="B25" s="66" t="s">
        <v>373</v>
      </c>
      <c r="C25" s="209" t="s">
        <v>534</v>
      </c>
      <c r="D25" s="75"/>
      <c r="E25" s="75">
        <f>IF(D24=0,0,D25*100/D24)</f>
        <v>0</v>
      </c>
      <c r="F25" s="211" t="s">
        <v>487</v>
      </c>
      <c r="G25" s="94"/>
      <c r="H25" s="94"/>
      <c r="I25" s="94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94"/>
      <c r="V25" s="94"/>
      <c r="W25" s="94"/>
      <c r="X25" s="94"/>
      <c r="Y25" s="94"/>
    </row>
    <row r="26" spans="1:25" x14ac:dyDescent="0.15">
      <c r="A26" s="108" t="s">
        <v>524</v>
      </c>
      <c r="B26" s="66" t="s">
        <v>206</v>
      </c>
      <c r="C26" s="209" t="s">
        <v>535</v>
      </c>
      <c r="D26" s="75"/>
      <c r="E26" s="211" t="s">
        <v>487</v>
      </c>
      <c r="F26" s="211" t="s">
        <v>487</v>
      </c>
      <c r="G26" s="94"/>
      <c r="H26" s="94"/>
      <c r="I26" s="94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94"/>
      <c r="V26" s="94"/>
      <c r="W26" s="94"/>
      <c r="X26" s="94"/>
      <c r="Y26" s="94"/>
    </row>
    <row r="27" spans="1:25" x14ac:dyDescent="0.15">
      <c r="A27" s="108" t="s">
        <v>525</v>
      </c>
      <c r="B27" s="66" t="s">
        <v>207</v>
      </c>
      <c r="C27" s="209" t="s">
        <v>536</v>
      </c>
      <c r="D27" s="75"/>
      <c r="E27" s="211" t="s">
        <v>487</v>
      </c>
      <c r="F27" s="211" t="s">
        <v>487</v>
      </c>
      <c r="G27" s="94"/>
      <c r="H27" s="94"/>
      <c r="I27" s="94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94"/>
      <c r="V27" s="94"/>
      <c r="W27" s="94"/>
      <c r="X27" s="94"/>
      <c r="Y27" s="94"/>
    </row>
    <row r="28" spans="1:25" x14ac:dyDescent="0.15">
      <c r="A28" s="108" t="s">
        <v>526</v>
      </c>
      <c r="B28" s="66" t="s">
        <v>208</v>
      </c>
      <c r="C28" s="209" t="s">
        <v>537</v>
      </c>
      <c r="D28" s="75"/>
      <c r="E28" s="211" t="s">
        <v>487</v>
      </c>
      <c r="F28" s="211" t="s">
        <v>487</v>
      </c>
      <c r="G28" s="94"/>
      <c r="H28" s="94"/>
      <c r="I28" s="94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94"/>
      <c r="V28" s="94"/>
      <c r="W28" s="94"/>
      <c r="X28" s="94"/>
      <c r="Y28" s="94"/>
    </row>
    <row r="29" spans="1:25" ht="42" x14ac:dyDescent="0.15">
      <c r="A29" s="108" t="s">
        <v>527</v>
      </c>
      <c r="B29" s="66" t="s">
        <v>209</v>
      </c>
      <c r="C29" s="209" t="s">
        <v>538</v>
      </c>
      <c r="D29" s="75"/>
      <c r="E29" s="75">
        <f>IF(F8=0,0,D29*100/F8)</f>
        <v>0</v>
      </c>
      <c r="F29" s="211" t="s">
        <v>487</v>
      </c>
      <c r="G29" s="94"/>
      <c r="H29" s="94"/>
      <c r="I29" s="94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94"/>
      <c r="V29" s="94"/>
      <c r="W29" s="94"/>
      <c r="X29" s="94"/>
      <c r="Y29" s="94"/>
    </row>
    <row r="30" spans="1:25" ht="21" x14ac:dyDescent="0.15">
      <c r="A30" s="108" t="s">
        <v>528</v>
      </c>
      <c r="B30" s="66" t="s">
        <v>210</v>
      </c>
      <c r="C30" s="209" t="s">
        <v>539</v>
      </c>
      <c r="D30" s="75"/>
      <c r="E30" s="75">
        <f>IF(D29=0,0,D30*100/D29)</f>
        <v>0</v>
      </c>
      <c r="F30" s="211" t="s">
        <v>487</v>
      </c>
      <c r="G30" s="94"/>
      <c r="H30" s="94"/>
      <c r="I30" s="94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94"/>
      <c r="V30" s="94"/>
      <c r="W30" s="94"/>
      <c r="X30" s="94"/>
      <c r="Y30" s="94"/>
    </row>
    <row r="31" spans="1:25" x14ac:dyDescent="0.15">
      <c r="A31" s="108" t="s">
        <v>529</v>
      </c>
      <c r="B31" s="66" t="s">
        <v>237</v>
      </c>
      <c r="C31" s="209" t="s">
        <v>540</v>
      </c>
      <c r="D31" s="75"/>
      <c r="E31" s="75">
        <f>IF(D30=0,0,D31*100/D30)</f>
        <v>0</v>
      </c>
      <c r="F31" s="211" t="s">
        <v>487</v>
      </c>
      <c r="G31" s="94"/>
      <c r="H31" s="94"/>
      <c r="I31" s="94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94"/>
      <c r="V31" s="94"/>
      <c r="W31" s="94"/>
      <c r="X31" s="94"/>
      <c r="Y31" s="94"/>
    </row>
    <row r="32" spans="1:25" ht="31.5" x14ac:dyDescent="0.15">
      <c r="A32" s="108" t="s">
        <v>530</v>
      </c>
      <c r="B32" s="66" t="s">
        <v>212</v>
      </c>
      <c r="C32" s="209" t="s">
        <v>541</v>
      </c>
      <c r="D32" s="75"/>
      <c r="E32" s="75">
        <f>IF(F8=0,0,D32*100/F8)</f>
        <v>0</v>
      </c>
      <c r="F32" s="211" t="s">
        <v>487</v>
      </c>
      <c r="G32" s="94"/>
      <c r="H32" s="94"/>
      <c r="I32" s="94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94"/>
      <c r="V32" s="94"/>
      <c r="W32" s="94"/>
      <c r="X32" s="94"/>
      <c r="Y32" s="94"/>
    </row>
    <row r="33" spans="1:25" ht="42" x14ac:dyDescent="0.15">
      <c r="A33" s="214" t="s">
        <v>559</v>
      </c>
      <c r="B33" s="215" t="s">
        <v>214</v>
      </c>
      <c r="C33" s="209" t="s">
        <v>542</v>
      </c>
      <c r="D33" s="75"/>
      <c r="E33" s="75">
        <f>IF(D32=0,0,D33*100/D32)</f>
        <v>0</v>
      </c>
      <c r="F33" s="211" t="s">
        <v>487</v>
      </c>
      <c r="G33" s="94"/>
      <c r="H33" s="94"/>
      <c r="I33" s="94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94"/>
      <c r="V33" s="94"/>
      <c r="W33" s="94"/>
      <c r="X33" s="94"/>
      <c r="Y33" s="94"/>
    </row>
    <row r="34" spans="1:25" ht="21" x14ac:dyDescent="0.15">
      <c r="A34" s="214" t="s">
        <v>543</v>
      </c>
      <c r="B34" s="215" t="s">
        <v>544</v>
      </c>
      <c r="C34" s="209" t="s">
        <v>545</v>
      </c>
      <c r="D34" s="75"/>
      <c r="E34" s="211" t="s">
        <v>487</v>
      </c>
      <c r="F34" s="211" t="s">
        <v>487</v>
      </c>
      <c r="G34" s="94"/>
      <c r="H34" s="94"/>
      <c r="I34" s="94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94"/>
      <c r="V34" s="94"/>
      <c r="W34" s="94"/>
      <c r="X34" s="94"/>
      <c r="Y34" s="94"/>
    </row>
    <row r="35" spans="1:25" x14ac:dyDescent="0.15">
      <c r="A35" s="214" t="s">
        <v>546</v>
      </c>
      <c r="B35" s="215" t="s">
        <v>547</v>
      </c>
      <c r="C35" s="209" t="s">
        <v>548</v>
      </c>
      <c r="D35" s="75"/>
      <c r="E35" s="211" t="s">
        <v>487</v>
      </c>
      <c r="F35" s="211" t="s">
        <v>487</v>
      </c>
      <c r="G35" s="94"/>
      <c r="H35" s="94"/>
      <c r="I35" s="94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94"/>
      <c r="V35" s="94"/>
      <c r="W35" s="94"/>
      <c r="X35" s="94"/>
      <c r="Y35" s="94"/>
    </row>
    <row r="36" spans="1:25" x14ac:dyDescent="0.15">
      <c r="A36" s="214" t="s">
        <v>549</v>
      </c>
      <c r="B36" s="215" t="s">
        <v>550</v>
      </c>
      <c r="C36" s="209" t="s">
        <v>551</v>
      </c>
      <c r="D36" s="75"/>
      <c r="E36" s="211" t="s">
        <v>487</v>
      </c>
      <c r="F36" s="211" t="s">
        <v>487</v>
      </c>
      <c r="G36" s="94"/>
      <c r="H36" s="94"/>
      <c r="I36" s="94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94"/>
      <c r="V36" s="94"/>
      <c r="W36" s="94"/>
      <c r="X36" s="94"/>
      <c r="Y36" s="94"/>
    </row>
    <row r="37" spans="1:25" x14ac:dyDescent="0.15">
      <c r="A37" s="118"/>
      <c r="B37" s="93"/>
      <c r="C37" s="92"/>
      <c r="D37" s="94"/>
      <c r="E37" s="94"/>
      <c r="F37" s="94"/>
      <c r="G37" s="94"/>
      <c r="H37" s="94"/>
      <c r="I37" s="94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94"/>
      <c r="V37" s="94"/>
      <c r="W37" s="94"/>
      <c r="X37" s="94"/>
      <c r="Y37" s="94"/>
    </row>
    <row r="38" spans="1:25" x14ac:dyDescent="0.15">
      <c r="A38" s="92"/>
      <c r="B38" s="93"/>
      <c r="C38" s="94"/>
      <c r="D38" s="94"/>
    </row>
    <row r="39" spans="1:25" x14ac:dyDescent="0.15">
      <c r="A39" s="92"/>
      <c r="B39" s="93"/>
      <c r="C39" s="94"/>
      <c r="D39" s="94"/>
    </row>
    <row r="40" spans="1:25" s="67" customFormat="1" x14ac:dyDescent="0.15">
      <c r="A40" s="62" t="s">
        <v>0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</sheetData>
  <mergeCells count="3">
    <mergeCell ref="C2:G2"/>
    <mergeCell ref="H2:I2"/>
    <mergeCell ref="C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B1" zoomScale="80" zoomScaleNormal="80" workbookViewId="0">
      <selection activeCell="E8" sqref="E8:E42"/>
    </sheetView>
  </sheetViews>
  <sheetFormatPr defaultColWidth="9.140625" defaultRowHeight="10.5" x14ac:dyDescent="0.15"/>
  <cols>
    <col min="1" max="1" width="27.42578125" style="4" customWidth="1"/>
    <col min="2" max="4" width="14.5703125" style="4" customWidth="1"/>
    <col min="5" max="5" width="5.85546875" style="71" customWidth="1"/>
    <col min="6" max="6" width="16.5703125" style="4" customWidth="1"/>
    <col min="7" max="8" width="17.7109375" style="4" customWidth="1"/>
    <col min="9" max="9" width="25.85546875" style="4" customWidth="1"/>
    <col min="10" max="10" width="13.140625" style="4" customWidth="1"/>
    <col min="11" max="16384" width="9.140625" style="4"/>
  </cols>
  <sheetData>
    <row r="1" spans="1:10" s="67" customFormat="1" x14ac:dyDescent="0.15">
      <c r="A1" s="62" t="s">
        <v>211</v>
      </c>
      <c r="B1" s="62"/>
      <c r="C1" s="62"/>
      <c r="D1" s="62"/>
      <c r="E1" s="71"/>
    </row>
    <row r="2" spans="1:10" x14ac:dyDescent="0.15">
      <c r="E2" s="71" t="s">
        <v>18</v>
      </c>
    </row>
    <row r="3" spans="1:10" x14ac:dyDescent="0.15">
      <c r="A3" s="61" t="s">
        <v>86</v>
      </c>
      <c r="B3" s="331" t="s">
        <v>137</v>
      </c>
      <c r="C3" s="331"/>
      <c r="D3" s="331"/>
      <c r="F3" s="330" t="s">
        <v>138</v>
      </c>
      <c r="G3" s="330"/>
      <c r="H3" s="330"/>
      <c r="I3" s="57" t="s">
        <v>19</v>
      </c>
    </row>
    <row r="4" spans="1:10" x14ac:dyDescent="0.15">
      <c r="A4" s="61"/>
      <c r="B4" s="70"/>
      <c r="C4" s="70"/>
      <c r="D4" s="70"/>
      <c r="F4" s="83"/>
      <c r="G4" s="83"/>
      <c r="H4" s="83"/>
      <c r="I4" s="57"/>
    </row>
    <row r="5" spans="1:10" ht="31.5" x14ac:dyDescent="0.15">
      <c r="A5" s="312" t="s">
        <v>20</v>
      </c>
      <c r="B5" s="312"/>
      <c r="C5" s="312"/>
      <c r="D5" s="312"/>
      <c r="E5" s="66"/>
      <c r="F5" s="43" t="s">
        <v>151</v>
      </c>
      <c r="G5" s="312" t="s">
        <v>106</v>
      </c>
      <c r="H5" s="312"/>
      <c r="I5" s="43" t="s">
        <v>21</v>
      </c>
      <c r="J5" s="182" t="s">
        <v>465</v>
      </c>
    </row>
    <row r="6" spans="1:10" x14ac:dyDescent="0.15">
      <c r="A6" s="312">
        <v>1</v>
      </c>
      <c r="B6" s="312"/>
      <c r="C6" s="312"/>
      <c r="D6" s="312"/>
      <c r="E6" s="66"/>
      <c r="F6" s="43">
        <v>2</v>
      </c>
      <c r="G6" s="312">
        <v>3</v>
      </c>
      <c r="H6" s="312"/>
      <c r="I6" s="43">
        <v>4</v>
      </c>
      <c r="J6" s="171">
        <v>5</v>
      </c>
    </row>
    <row r="7" spans="1:10" x14ac:dyDescent="0.15">
      <c r="A7" s="333" t="s">
        <v>17</v>
      </c>
      <c r="B7" s="333"/>
      <c r="C7" s="333"/>
      <c r="D7" s="333"/>
      <c r="E7" s="66"/>
      <c r="F7" s="64"/>
      <c r="G7" s="332"/>
      <c r="H7" s="332"/>
      <c r="I7" s="64">
        <v>4</v>
      </c>
      <c r="J7" s="175">
        <v>5</v>
      </c>
    </row>
    <row r="8" spans="1:10" ht="12.75" x14ac:dyDescent="0.15">
      <c r="A8" s="334" t="s">
        <v>297</v>
      </c>
      <c r="B8" s="335"/>
      <c r="C8" s="335"/>
      <c r="D8" s="336"/>
      <c r="E8" s="161" t="s">
        <v>317</v>
      </c>
      <c r="F8" s="60" t="s">
        <v>190</v>
      </c>
      <c r="G8" s="337" t="s">
        <v>298</v>
      </c>
      <c r="H8" s="328"/>
      <c r="I8" s="77">
        <f>SUM(I9:I25)</f>
        <v>0</v>
      </c>
      <c r="J8" s="149">
        <f>IF(Таблица2110!H11=0,0,I8*1000/Таблица2110!H11)</f>
        <v>0</v>
      </c>
    </row>
    <row r="9" spans="1:10" ht="12.75" x14ac:dyDescent="0.15">
      <c r="A9" s="334" t="s">
        <v>299</v>
      </c>
      <c r="B9" s="335"/>
      <c r="C9" s="335"/>
      <c r="D9" s="336"/>
      <c r="E9" s="161" t="s">
        <v>318</v>
      </c>
      <c r="F9" s="60" t="s">
        <v>194</v>
      </c>
      <c r="G9" s="327" t="s">
        <v>300</v>
      </c>
      <c r="H9" s="328"/>
      <c r="I9" s="77"/>
      <c r="J9" s="149">
        <f>IF(Таблица2110!H11=0,0,I9*1000/Таблица2110!H11)</f>
        <v>0</v>
      </c>
    </row>
    <row r="10" spans="1:10" ht="12.75" x14ac:dyDescent="0.15">
      <c r="A10" s="334" t="s">
        <v>301</v>
      </c>
      <c r="B10" s="335"/>
      <c r="C10" s="335"/>
      <c r="D10" s="336"/>
      <c r="E10" s="161" t="s">
        <v>319</v>
      </c>
      <c r="F10" s="60" t="s">
        <v>195</v>
      </c>
      <c r="G10" s="327" t="s">
        <v>302</v>
      </c>
      <c r="H10" s="328"/>
      <c r="I10" s="77"/>
      <c r="J10" s="149">
        <f>IF(Таблица2110!H11=0,0,I10*1000/Таблица2110!H11)</f>
        <v>0</v>
      </c>
    </row>
    <row r="11" spans="1:10" ht="12.75" x14ac:dyDescent="0.15">
      <c r="A11" s="334" t="s">
        <v>574</v>
      </c>
      <c r="B11" s="335"/>
      <c r="C11" s="335"/>
      <c r="D11" s="336"/>
      <c r="E11" s="161" t="s">
        <v>320</v>
      </c>
      <c r="F11" s="60" t="s">
        <v>196</v>
      </c>
      <c r="G11" s="327" t="s">
        <v>584</v>
      </c>
      <c r="H11" s="328"/>
      <c r="I11" s="77"/>
      <c r="J11" s="149">
        <f>IF(Таблица2110!H11=0,0,I11*1000/Таблица2110!H11)</f>
        <v>0</v>
      </c>
    </row>
    <row r="12" spans="1:10" ht="12.75" x14ac:dyDescent="0.15">
      <c r="A12" s="334" t="s">
        <v>304</v>
      </c>
      <c r="B12" s="335"/>
      <c r="C12" s="335"/>
      <c r="D12" s="336"/>
      <c r="E12" s="161" t="s">
        <v>321</v>
      </c>
      <c r="F12" s="60" t="s">
        <v>197</v>
      </c>
      <c r="G12" s="327" t="s">
        <v>305</v>
      </c>
      <c r="H12" s="328"/>
      <c r="I12" s="77"/>
      <c r="J12" s="149">
        <f>IF(Таблица2110!H11=0,0,I12*1000/Таблица2110!H11)</f>
        <v>0</v>
      </c>
    </row>
    <row r="13" spans="1:10" x14ac:dyDescent="0.15">
      <c r="A13" s="339" t="s">
        <v>575</v>
      </c>
      <c r="B13" s="339"/>
      <c r="C13" s="339"/>
      <c r="D13" s="339"/>
      <c r="E13" s="161" t="s">
        <v>322</v>
      </c>
      <c r="F13" s="60" t="s">
        <v>198</v>
      </c>
      <c r="G13" s="326" t="s">
        <v>95</v>
      </c>
      <c r="H13" s="326"/>
      <c r="I13" s="77"/>
      <c r="J13" s="149">
        <f>IF(Таблица2110!H11=0,0,I13*1000/Таблица2110!H11)</f>
        <v>0</v>
      </c>
    </row>
    <row r="14" spans="1:10" x14ac:dyDescent="0.15">
      <c r="A14" s="339" t="s">
        <v>576</v>
      </c>
      <c r="B14" s="339"/>
      <c r="C14" s="339"/>
      <c r="D14" s="339"/>
      <c r="E14" s="161" t="s">
        <v>323</v>
      </c>
      <c r="F14" s="60" t="s">
        <v>199</v>
      </c>
      <c r="G14" s="326" t="s">
        <v>306</v>
      </c>
      <c r="H14" s="326"/>
      <c r="I14" s="77"/>
      <c r="J14" s="149">
        <f>IF(Таблица2110!H11=0,0,I14*1000/Таблица2110!H11)</f>
        <v>0</v>
      </c>
    </row>
    <row r="15" spans="1:10" x14ac:dyDescent="0.15">
      <c r="A15" s="339" t="s">
        <v>572</v>
      </c>
      <c r="B15" s="339"/>
      <c r="C15" s="339"/>
      <c r="D15" s="339"/>
      <c r="E15" s="161" t="s">
        <v>201</v>
      </c>
      <c r="F15" s="60" t="s">
        <v>200</v>
      </c>
      <c r="G15" s="326" t="s">
        <v>581</v>
      </c>
      <c r="H15" s="326"/>
      <c r="I15" s="77"/>
      <c r="J15" s="149">
        <f>IF(Таблица2110!H11=0,0,I15*1000/Таблица2110!H11)</f>
        <v>0</v>
      </c>
    </row>
    <row r="16" spans="1:10" x14ac:dyDescent="0.15">
      <c r="A16" s="339" t="s">
        <v>560</v>
      </c>
      <c r="B16" s="339"/>
      <c r="C16" s="339"/>
      <c r="D16" s="339"/>
      <c r="E16" s="221" t="s">
        <v>561</v>
      </c>
      <c r="F16" s="212" t="s">
        <v>201</v>
      </c>
      <c r="G16" s="326" t="s">
        <v>582</v>
      </c>
      <c r="H16" s="326"/>
      <c r="I16" s="77"/>
      <c r="J16" s="149">
        <f>IF(Таблица2110!H11=0,0,I16*1000/Таблица2110!H11)</f>
        <v>0</v>
      </c>
    </row>
    <row r="17" spans="1:10" x14ac:dyDescent="0.15">
      <c r="A17" s="339" t="s">
        <v>562</v>
      </c>
      <c r="B17" s="339"/>
      <c r="C17" s="339"/>
      <c r="D17" s="339"/>
      <c r="E17" s="221" t="s">
        <v>563</v>
      </c>
      <c r="F17" s="212" t="s">
        <v>202</v>
      </c>
      <c r="G17" s="326" t="s">
        <v>583</v>
      </c>
      <c r="H17" s="326"/>
      <c r="I17" s="77"/>
      <c r="J17" s="149">
        <f>IF(Таблица2110!H11=0,0,I17*1000/Таблица2110!H11)</f>
        <v>0</v>
      </c>
    </row>
    <row r="18" spans="1:10" x14ac:dyDescent="0.15">
      <c r="A18" s="338" t="s">
        <v>22</v>
      </c>
      <c r="B18" s="338"/>
      <c r="C18" s="338"/>
      <c r="D18" s="338"/>
      <c r="E18" s="161" t="s">
        <v>196</v>
      </c>
      <c r="F18" s="60" t="s">
        <v>203</v>
      </c>
      <c r="G18" s="326" t="s">
        <v>23</v>
      </c>
      <c r="H18" s="326"/>
      <c r="I18" s="77"/>
      <c r="J18" s="149">
        <f>IF(Таблица2110!H11=0,0,I18*1000/Таблица2110!H11)</f>
        <v>0</v>
      </c>
    </row>
    <row r="19" spans="1:10" x14ac:dyDescent="0.15">
      <c r="A19" s="338" t="s">
        <v>573</v>
      </c>
      <c r="B19" s="338"/>
      <c r="C19" s="338"/>
      <c r="D19" s="338"/>
      <c r="E19" s="161" t="s">
        <v>197</v>
      </c>
      <c r="F19" s="60" t="s">
        <v>204</v>
      </c>
      <c r="G19" s="326" t="s">
        <v>24</v>
      </c>
      <c r="H19" s="326"/>
      <c r="I19" s="77"/>
      <c r="J19" s="149">
        <f>IF(Таблица2110!H11=0,0,I19*1000/Таблица2110!H11)</f>
        <v>0</v>
      </c>
    </row>
    <row r="20" spans="1:10" x14ac:dyDescent="0.15">
      <c r="A20" s="340" t="s">
        <v>577</v>
      </c>
      <c r="B20" s="340"/>
      <c r="C20" s="340"/>
      <c r="D20" s="340"/>
      <c r="E20" s="161" t="s">
        <v>205</v>
      </c>
      <c r="F20" s="60" t="s">
        <v>205</v>
      </c>
      <c r="G20" s="326" t="s">
        <v>97</v>
      </c>
      <c r="H20" s="326"/>
      <c r="I20" s="77"/>
      <c r="J20" s="149">
        <f>IF(Таблица2110!H11=0,0,I20*1000/Таблица2110!H11)</f>
        <v>0</v>
      </c>
    </row>
    <row r="21" spans="1:10" ht="12.75" x14ac:dyDescent="0.15">
      <c r="A21" s="344" t="s">
        <v>578</v>
      </c>
      <c r="B21" s="335"/>
      <c r="C21" s="335"/>
      <c r="D21" s="336"/>
      <c r="E21" s="161" t="s">
        <v>324</v>
      </c>
      <c r="F21" s="60" t="s">
        <v>206</v>
      </c>
      <c r="G21" s="327" t="s">
        <v>311</v>
      </c>
      <c r="H21" s="328"/>
      <c r="I21" s="77"/>
      <c r="J21" s="149">
        <f>IF(Таблица2110!H11=0,0,I21*1000/Таблица2110!H11)</f>
        <v>0</v>
      </c>
    </row>
    <row r="22" spans="1:10" x14ac:dyDescent="0.15">
      <c r="A22" s="340" t="s">
        <v>579</v>
      </c>
      <c r="B22" s="340"/>
      <c r="C22" s="340"/>
      <c r="D22" s="340"/>
      <c r="E22" s="161" t="s">
        <v>204</v>
      </c>
      <c r="F22" s="60" t="s">
        <v>207</v>
      </c>
      <c r="G22" s="326" t="s">
        <v>96</v>
      </c>
      <c r="H22" s="326"/>
      <c r="I22" s="77"/>
      <c r="J22" s="149">
        <f>IF(Таблица2110!H11=0,0,I22*1000/Таблица2110!H11)</f>
        <v>0</v>
      </c>
    </row>
    <row r="23" spans="1:10" x14ac:dyDescent="0.15">
      <c r="A23" s="334" t="s">
        <v>564</v>
      </c>
      <c r="B23" s="346"/>
      <c r="C23" s="346"/>
      <c r="D23" s="347"/>
      <c r="E23" s="215" t="s">
        <v>565</v>
      </c>
      <c r="F23" s="212" t="s">
        <v>208</v>
      </c>
      <c r="G23" s="327"/>
      <c r="H23" s="329"/>
      <c r="I23" s="77"/>
      <c r="J23" s="149">
        <f>IF(Таблица2110!H11=0,0,I23*1000/Таблица2110!H11)</f>
        <v>0</v>
      </c>
    </row>
    <row r="24" spans="1:10" x14ac:dyDescent="0.15">
      <c r="A24" s="345" t="s">
        <v>580</v>
      </c>
      <c r="B24" s="345"/>
      <c r="C24" s="345"/>
      <c r="D24" s="345"/>
      <c r="E24" s="161" t="s">
        <v>207</v>
      </c>
      <c r="F24" s="60" t="s">
        <v>209</v>
      </c>
      <c r="G24" s="326" t="s">
        <v>98</v>
      </c>
      <c r="H24" s="326"/>
      <c r="I24" s="77"/>
      <c r="J24" s="149">
        <f>IF(Таблица2110!H11=0,0,I24*1000/Таблица2110!H11)</f>
        <v>0</v>
      </c>
    </row>
    <row r="25" spans="1:10" x14ac:dyDescent="0.15">
      <c r="A25" s="340" t="s">
        <v>335</v>
      </c>
      <c r="B25" s="340"/>
      <c r="C25" s="340"/>
      <c r="D25" s="340"/>
      <c r="E25" s="161" t="s">
        <v>208</v>
      </c>
      <c r="F25" s="159" t="s">
        <v>210</v>
      </c>
      <c r="G25" s="326"/>
      <c r="H25" s="326"/>
      <c r="I25" s="158">
        <f>SUM(I26:I42)</f>
        <v>0</v>
      </c>
      <c r="J25" s="149">
        <f>IF(Таблица2110!H11=0,0,I25*1000/Таблица2110!H11)</f>
        <v>0</v>
      </c>
    </row>
    <row r="26" spans="1:10" x14ac:dyDescent="0.15">
      <c r="A26" s="341" t="s">
        <v>395</v>
      </c>
      <c r="B26" s="342"/>
      <c r="C26" s="342"/>
      <c r="D26" s="343"/>
      <c r="E26" s="162" t="s">
        <v>396</v>
      </c>
      <c r="F26" s="159" t="s">
        <v>237</v>
      </c>
      <c r="G26" s="326"/>
      <c r="H26" s="326"/>
      <c r="I26" s="158"/>
      <c r="J26" s="149">
        <f>IF(Таблица2110!H11=0,0,I26*1000/Таблица2110!H11)</f>
        <v>0</v>
      </c>
    </row>
    <row r="27" spans="1:10" x14ac:dyDescent="0.15">
      <c r="A27" s="341" t="s">
        <v>494</v>
      </c>
      <c r="B27" s="342"/>
      <c r="C27" s="342"/>
      <c r="D27" s="343"/>
      <c r="E27" s="162" t="s">
        <v>397</v>
      </c>
      <c r="F27" s="159" t="s">
        <v>212</v>
      </c>
      <c r="G27" s="326"/>
      <c r="H27" s="326"/>
      <c r="I27" s="158"/>
      <c r="J27" s="149">
        <f>IF(Таблица2110!H11=0,0,I27*1000/Таблица2110!H11)</f>
        <v>0</v>
      </c>
    </row>
    <row r="28" spans="1:10" x14ac:dyDescent="0.15">
      <c r="A28" s="341" t="s">
        <v>495</v>
      </c>
      <c r="B28" s="342"/>
      <c r="C28" s="342"/>
      <c r="D28" s="343"/>
      <c r="E28" s="162" t="s">
        <v>398</v>
      </c>
      <c r="F28" s="159" t="s">
        <v>213</v>
      </c>
      <c r="G28" s="326"/>
      <c r="H28" s="326"/>
      <c r="I28" s="158"/>
      <c r="J28" s="149">
        <f>IF(Таблица2110!H11=0,0,I28*1000/Таблица2110!H11)</f>
        <v>0</v>
      </c>
    </row>
    <row r="29" spans="1:10" x14ac:dyDescent="0.15">
      <c r="A29" s="341" t="s">
        <v>399</v>
      </c>
      <c r="B29" s="342"/>
      <c r="C29" s="342"/>
      <c r="D29" s="343"/>
      <c r="E29" s="162" t="s">
        <v>400</v>
      </c>
      <c r="F29" s="159" t="s">
        <v>214</v>
      </c>
      <c r="G29" s="326"/>
      <c r="H29" s="326"/>
      <c r="I29" s="158"/>
      <c r="J29" s="149">
        <f>IF(Таблица2110!H11=0,0,I29*1000/Таблица2110!H11)</f>
        <v>0</v>
      </c>
    </row>
    <row r="30" spans="1:10" x14ac:dyDescent="0.15">
      <c r="A30" s="341" t="s">
        <v>401</v>
      </c>
      <c r="B30" s="342"/>
      <c r="C30" s="342"/>
      <c r="D30" s="343"/>
      <c r="E30" s="162" t="s">
        <v>402</v>
      </c>
      <c r="F30" s="159" t="s">
        <v>215</v>
      </c>
      <c r="G30" s="326"/>
      <c r="H30" s="326"/>
      <c r="I30" s="158"/>
      <c r="J30" s="149">
        <f>IF(Таблица2110!H11=0,0,I30*1000/Таблица2110!H11)</f>
        <v>0</v>
      </c>
    </row>
    <row r="31" spans="1:10" x14ac:dyDescent="0.15">
      <c r="A31" s="213" t="s">
        <v>403</v>
      </c>
      <c r="B31" s="222"/>
      <c r="C31" s="222"/>
      <c r="D31" s="223"/>
      <c r="E31" s="162" t="s">
        <v>404</v>
      </c>
      <c r="F31" s="159" t="s">
        <v>128</v>
      </c>
      <c r="G31" s="326"/>
      <c r="H31" s="326"/>
      <c r="I31" s="158"/>
      <c r="J31" s="149">
        <f>IF(Таблица2110!H11=0,0,I31*1000/Таблица2110!H11)</f>
        <v>0</v>
      </c>
    </row>
    <row r="32" spans="1:10" x14ac:dyDescent="0.15">
      <c r="A32" s="213" t="s">
        <v>496</v>
      </c>
      <c r="B32" s="222"/>
      <c r="C32" s="222"/>
      <c r="D32" s="223"/>
      <c r="E32" s="162" t="s">
        <v>405</v>
      </c>
      <c r="F32" s="159" t="s">
        <v>216</v>
      </c>
      <c r="G32" s="326"/>
      <c r="H32" s="326"/>
      <c r="I32" s="158"/>
      <c r="J32" s="149">
        <f>IF(Таблица2110!H11=0,0,I32*1000/Таблица2110!H11)</f>
        <v>0</v>
      </c>
    </row>
    <row r="33" spans="1:10" ht="21" x14ac:dyDescent="0.15">
      <c r="A33" s="213" t="s">
        <v>406</v>
      </c>
      <c r="B33" s="222"/>
      <c r="C33" s="222"/>
      <c r="D33" s="223"/>
      <c r="E33" s="162" t="s">
        <v>407</v>
      </c>
      <c r="F33" s="159" t="s">
        <v>217</v>
      </c>
      <c r="G33" s="326"/>
      <c r="H33" s="326"/>
      <c r="I33" s="158"/>
      <c r="J33" s="149">
        <f>IF(Таблица2110!H11=0,0,I33*1000/Таблица2110!H11)</f>
        <v>0</v>
      </c>
    </row>
    <row r="34" spans="1:10" ht="21" x14ac:dyDescent="0.15">
      <c r="A34" s="213" t="s">
        <v>408</v>
      </c>
      <c r="B34" s="222"/>
      <c r="C34" s="222"/>
      <c r="D34" s="223"/>
      <c r="E34" s="162" t="s">
        <v>409</v>
      </c>
      <c r="F34" s="159" t="s">
        <v>218</v>
      </c>
      <c r="G34" s="326"/>
      <c r="H34" s="326"/>
      <c r="I34" s="158"/>
      <c r="J34" s="149">
        <f>IF(Таблица2110!H11=0,0,I34*1000/Таблица2110!H11)</f>
        <v>0</v>
      </c>
    </row>
    <row r="35" spans="1:10" ht="21" x14ac:dyDescent="0.15">
      <c r="A35" s="213" t="s">
        <v>410</v>
      </c>
      <c r="B35" s="222"/>
      <c r="C35" s="222"/>
      <c r="D35" s="223"/>
      <c r="E35" s="162" t="s">
        <v>411</v>
      </c>
      <c r="F35" s="159" t="s">
        <v>219</v>
      </c>
      <c r="G35" s="326"/>
      <c r="H35" s="326"/>
      <c r="I35" s="158"/>
      <c r="J35" s="149">
        <f>IF(Таблица2110!H11=0,0,I35*1000/Таблица2110!H11)</f>
        <v>0</v>
      </c>
    </row>
    <row r="36" spans="1:10" ht="21" x14ac:dyDescent="0.15">
      <c r="A36" s="213" t="s">
        <v>412</v>
      </c>
      <c r="B36" s="222"/>
      <c r="C36" s="222"/>
      <c r="D36" s="223"/>
      <c r="E36" s="162" t="s">
        <v>413</v>
      </c>
      <c r="F36" s="159" t="s">
        <v>220</v>
      </c>
      <c r="G36" s="326"/>
      <c r="H36" s="326"/>
      <c r="I36" s="158"/>
      <c r="J36" s="149">
        <f>IF(Таблица2110!H11=0,0,I36*1000/Таблица2110!H11)</f>
        <v>0</v>
      </c>
    </row>
    <row r="37" spans="1:10" ht="21" x14ac:dyDescent="0.15">
      <c r="A37" s="213" t="s">
        <v>414</v>
      </c>
      <c r="B37" s="222"/>
      <c r="C37" s="222"/>
      <c r="D37" s="223"/>
      <c r="E37" s="162" t="s">
        <v>415</v>
      </c>
      <c r="F37" s="159" t="s">
        <v>566</v>
      </c>
      <c r="G37" s="326"/>
      <c r="H37" s="326"/>
      <c r="I37" s="158"/>
      <c r="J37" s="149">
        <f>IF(Таблица2110!H11=0,0,I37*1000/Таблица2110!H11)</f>
        <v>0</v>
      </c>
    </row>
    <row r="38" spans="1:10" ht="21" x14ac:dyDescent="0.15">
      <c r="A38" s="213" t="s">
        <v>416</v>
      </c>
      <c r="B38" s="222"/>
      <c r="C38" s="222"/>
      <c r="D38" s="223"/>
      <c r="E38" s="162" t="s">
        <v>417</v>
      </c>
      <c r="F38" s="159" t="s">
        <v>567</v>
      </c>
      <c r="G38" s="326"/>
      <c r="H38" s="326"/>
      <c r="I38" s="158"/>
      <c r="J38" s="149">
        <f>IF(Таблица2110!H11=0,0,I38*1000/Таблица2110!H11)</f>
        <v>0</v>
      </c>
    </row>
    <row r="39" spans="1:10" ht="21" x14ac:dyDescent="0.15">
      <c r="A39" s="213" t="s">
        <v>418</v>
      </c>
      <c r="B39" s="222"/>
      <c r="C39" s="222"/>
      <c r="D39" s="223"/>
      <c r="E39" s="162" t="s">
        <v>419</v>
      </c>
      <c r="F39" s="159" t="s">
        <v>568</v>
      </c>
      <c r="G39" s="326"/>
      <c r="H39" s="326"/>
      <c r="I39" s="158"/>
      <c r="J39" s="149">
        <f>IF(Таблица2110!H11=0,0,I39*1000/Таблица2110!H11)</f>
        <v>0</v>
      </c>
    </row>
    <row r="40" spans="1:10" ht="21" x14ac:dyDescent="0.15">
      <c r="A40" s="213" t="s">
        <v>420</v>
      </c>
      <c r="B40" s="222"/>
      <c r="C40" s="222"/>
      <c r="D40" s="223"/>
      <c r="E40" s="162" t="s">
        <v>421</v>
      </c>
      <c r="F40" s="159" t="s">
        <v>569</v>
      </c>
      <c r="G40" s="326"/>
      <c r="H40" s="326"/>
      <c r="I40" s="158"/>
      <c r="J40" s="149">
        <f>IF(Таблица2110!H11=0,0,I40*1000/Таблица2110!H11)</f>
        <v>0</v>
      </c>
    </row>
    <row r="41" spans="1:10" ht="21" x14ac:dyDescent="0.15">
      <c r="A41" s="213" t="s">
        <v>422</v>
      </c>
      <c r="B41" s="222"/>
      <c r="C41" s="222"/>
      <c r="D41" s="223"/>
      <c r="E41" s="162" t="s">
        <v>423</v>
      </c>
      <c r="F41" s="159" t="s">
        <v>570</v>
      </c>
      <c r="G41" s="326"/>
      <c r="H41" s="326"/>
      <c r="I41" s="158"/>
      <c r="J41" s="149">
        <f>IF(Таблица2110!H11=0,0,I41*1000/Таблица2110!H11)</f>
        <v>0</v>
      </c>
    </row>
    <row r="42" spans="1:10" ht="21" x14ac:dyDescent="0.15">
      <c r="A42" s="348" t="s">
        <v>424</v>
      </c>
      <c r="B42" s="349"/>
      <c r="C42" s="349"/>
      <c r="D42" s="350"/>
      <c r="E42" s="162" t="s">
        <v>425</v>
      </c>
      <c r="F42" s="159" t="s">
        <v>571</v>
      </c>
      <c r="G42" s="326"/>
      <c r="H42" s="326"/>
      <c r="I42" s="158"/>
      <c r="J42" s="149">
        <f>IF(Таблица2110!H11=0,0,I42*1000/Таблица2110!H11)</f>
        <v>0</v>
      </c>
    </row>
    <row r="43" spans="1:10" x14ac:dyDescent="0.15">
      <c r="A43" s="118"/>
      <c r="B43" s="118"/>
      <c r="C43" s="118"/>
      <c r="D43" s="118"/>
      <c r="E43" s="92"/>
      <c r="F43" s="92"/>
      <c r="G43" s="92"/>
      <c r="H43" s="92"/>
      <c r="I43" s="148"/>
    </row>
    <row r="44" spans="1:10" x14ac:dyDescent="0.15">
      <c r="A44" s="118"/>
      <c r="B44" s="118"/>
      <c r="C44" s="118"/>
      <c r="D44" s="118"/>
      <c r="E44" s="92"/>
      <c r="F44" s="92"/>
      <c r="G44" s="92"/>
      <c r="H44" s="92"/>
      <c r="I44" s="148"/>
    </row>
    <row r="45" spans="1:10" x14ac:dyDescent="0.15">
      <c r="A45" s="118"/>
      <c r="B45" s="118"/>
      <c r="C45" s="118"/>
      <c r="D45" s="118"/>
      <c r="E45" s="93"/>
      <c r="F45" s="92"/>
      <c r="G45" s="92"/>
      <c r="H45" s="92"/>
      <c r="I45" s="114"/>
    </row>
    <row r="46" spans="1:10" x14ac:dyDescent="0.15">
      <c r="A46" s="62" t="s">
        <v>0</v>
      </c>
      <c r="B46" s="62"/>
      <c r="C46" s="62"/>
      <c r="D46" s="62"/>
      <c r="F46" s="67"/>
      <c r="G46" s="67"/>
      <c r="H46" s="67"/>
      <c r="I46" s="67"/>
    </row>
  </sheetData>
  <mergeCells count="67">
    <mergeCell ref="G38:H38"/>
    <mergeCell ref="G39:H39"/>
    <mergeCell ref="G40:H40"/>
    <mergeCell ref="G41:H41"/>
    <mergeCell ref="G42:H42"/>
    <mergeCell ref="A42:D42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A27:D27"/>
    <mergeCell ref="A28:D28"/>
    <mergeCell ref="A29:D29"/>
    <mergeCell ref="A30:D30"/>
    <mergeCell ref="A19:D19"/>
    <mergeCell ref="A15:D15"/>
    <mergeCell ref="A14:D14"/>
    <mergeCell ref="A13:D13"/>
    <mergeCell ref="A26:D26"/>
    <mergeCell ref="A25:D25"/>
    <mergeCell ref="A21:D21"/>
    <mergeCell ref="A20:D20"/>
    <mergeCell ref="A24:D24"/>
    <mergeCell ref="A23:D23"/>
    <mergeCell ref="G14:H14"/>
    <mergeCell ref="G19:H19"/>
    <mergeCell ref="G13:H13"/>
    <mergeCell ref="A22:D22"/>
    <mergeCell ref="G15:H15"/>
    <mergeCell ref="G16:H16"/>
    <mergeCell ref="G17:H17"/>
    <mergeCell ref="G12:H12"/>
    <mergeCell ref="G7:H7"/>
    <mergeCell ref="A7:D7"/>
    <mergeCell ref="G18:H18"/>
    <mergeCell ref="A8:D8"/>
    <mergeCell ref="G8:H8"/>
    <mergeCell ref="A9:D9"/>
    <mergeCell ref="A10:D10"/>
    <mergeCell ref="A11:D11"/>
    <mergeCell ref="A12:D12"/>
    <mergeCell ref="A18:D18"/>
    <mergeCell ref="G9:H9"/>
    <mergeCell ref="G10:H10"/>
    <mergeCell ref="G11:H11"/>
    <mergeCell ref="A16:D16"/>
    <mergeCell ref="A17:D17"/>
    <mergeCell ref="F3:H3"/>
    <mergeCell ref="G6:H6"/>
    <mergeCell ref="A5:D5"/>
    <mergeCell ref="A6:D6"/>
    <mergeCell ref="B3:D3"/>
    <mergeCell ref="G5:H5"/>
    <mergeCell ref="G25:H25"/>
    <mergeCell ref="G22:H22"/>
    <mergeCell ref="G20:H20"/>
    <mergeCell ref="G24:H24"/>
    <mergeCell ref="G21:H21"/>
    <mergeCell ref="G23:H23"/>
  </mergeCells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G9" sqref="G9"/>
    </sheetView>
  </sheetViews>
  <sheetFormatPr defaultColWidth="9.140625" defaultRowHeight="12.75" customHeight="1" x14ac:dyDescent="0.2"/>
  <cols>
    <col min="4" max="4" width="15.85546875" customWidth="1"/>
    <col min="6" max="6" width="27.5703125" customWidth="1"/>
    <col min="7" max="7" width="22.5703125" customWidth="1"/>
  </cols>
  <sheetData>
    <row r="1" spans="1:7" x14ac:dyDescent="0.2">
      <c r="A1" s="125" t="s">
        <v>329</v>
      </c>
      <c r="B1" s="125"/>
      <c r="C1" s="125"/>
      <c r="D1" s="125"/>
      <c r="E1" s="123"/>
      <c r="F1" s="126"/>
      <c r="G1" s="131"/>
    </row>
    <row r="2" spans="1:7" x14ac:dyDescent="0.2">
      <c r="A2" s="4"/>
      <c r="B2" s="4"/>
      <c r="C2" s="4"/>
      <c r="D2" s="4"/>
      <c r="E2" s="123" t="s">
        <v>18</v>
      </c>
      <c r="F2" s="4"/>
    </row>
    <row r="3" spans="1:7" x14ac:dyDescent="0.2">
      <c r="A3" s="61" t="s">
        <v>330</v>
      </c>
      <c r="B3" s="331"/>
      <c r="C3" s="331"/>
      <c r="D3" s="331"/>
      <c r="E3" s="123"/>
      <c r="F3" s="121"/>
    </row>
    <row r="4" spans="1:7" x14ac:dyDescent="0.2">
      <c r="A4" s="354" t="s">
        <v>17</v>
      </c>
      <c r="B4" s="354"/>
      <c r="C4" s="354"/>
      <c r="D4" s="354"/>
      <c r="E4" s="122"/>
      <c r="F4" s="178">
        <v>1</v>
      </c>
      <c r="G4" s="127" t="s">
        <v>46</v>
      </c>
    </row>
    <row r="5" spans="1:7" ht="21.75" x14ac:dyDescent="0.2">
      <c r="A5" s="351"/>
      <c r="B5" s="352"/>
      <c r="C5" s="352"/>
      <c r="D5" s="353"/>
      <c r="E5" s="127"/>
      <c r="F5" s="176" t="s">
        <v>466</v>
      </c>
      <c r="G5" s="181" t="s">
        <v>464</v>
      </c>
    </row>
    <row r="6" spans="1:7" ht="33" customHeight="1" x14ac:dyDescent="0.2">
      <c r="A6" s="338" t="s">
        <v>331</v>
      </c>
      <c r="B6" s="338"/>
      <c r="C6" s="338"/>
      <c r="D6" s="338"/>
      <c r="E6" s="122" t="s">
        <v>190</v>
      </c>
      <c r="F6" s="176"/>
      <c r="G6" s="75">
        <f>Таблица2110!H11</f>
        <v>0</v>
      </c>
    </row>
    <row r="7" spans="1:7" x14ac:dyDescent="0.2">
      <c r="A7" s="118"/>
      <c r="B7" s="118"/>
      <c r="C7" s="118"/>
      <c r="D7" s="118"/>
      <c r="E7" s="124"/>
      <c r="F7" s="177"/>
    </row>
    <row r="8" spans="1:7" x14ac:dyDescent="0.2">
      <c r="A8" s="125" t="s">
        <v>0</v>
      </c>
      <c r="B8" s="125"/>
      <c r="C8" s="125"/>
      <c r="D8" s="125"/>
      <c r="E8" s="123"/>
      <c r="F8" s="126"/>
      <c r="G8" s="131"/>
    </row>
  </sheetData>
  <mergeCells count="4">
    <mergeCell ref="A5:D5"/>
    <mergeCell ref="B3:D3"/>
    <mergeCell ref="A4:D4"/>
    <mergeCell ref="A6:D6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workbookViewId="0">
      <selection activeCell="A4" sqref="A4:A5"/>
    </sheetView>
  </sheetViews>
  <sheetFormatPr defaultColWidth="9.140625" defaultRowHeight="10.5" x14ac:dyDescent="0.15"/>
  <cols>
    <col min="1" max="1" width="43.85546875" style="4" customWidth="1"/>
    <col min="2" max="2" width="8.140625" style="67" customWidth="1"/>
    <col min="3" max="3" width="13.140625" style="4" bestFit="1" customWidth="1"/>
    <col min="4" max="4" width="15.85546875" style="4" bestFit="1" customWidth="1"/>
    <col min="5" max="8" width="14.7109375" style="4" customWidth="1"/>
    <col min="9" max="9" width="8.140625" style="4" bestFit="1" customWidth="1"/>
    <col min="10" max="10" width="16.140625" style="4" bestFit="1" customWidth="1"/>
    <col min="11" max="11" width="8.28515625" style="4" bestFit="1" customWidth="1"/>
    <col min="12" max="12" width="16.140625" style="4" bestFit="1" customWidth="1"/>
    <col min="13" max="13" width="19.5703125" style="4" bestFit="1" customWidth="1"/>
    <col min="14" max="14" width="21.140625" style="4" bestFit="1" customWidth="1"/>
    <col min="15" max="15" width="14.42578125" style="4" bestFit="1" customWidth="1"/>
    <col min="16" max="16" width="13.5703125" style="4" bestFit="1" customWidth="1"/>
    <col min="17" max="17" width="19.7109375" style="4" bestFit="1" customWidth="1"/>
    <col min="18" max="18" width="19.140625" style="4" bestFit="1" customWidth="1"/>
    <col min="19" max="19" width="18" style="4" bestFit="1" customWidth="1"/>
    <col min="20" max="20" width="20.5703125" style="4" bestFit="1" customWidth="1"/>
    <col min="21" max="21" width="17.7109375" style="4" bestFit="1" customWidth="1"/>
    <col min="22" max="22" width="20.42578125" style="4" bestFit="1" customWidth="1"/>
    <col min="23" max="23" width="17.85546875" style="4" bestFit="1" customWidth="1"/>
    <col min="24" max="24" width="19.85546875" style="4" bestFit="1" customWidth="1"/>
    <col min="25" max="25" width="20.28515625" style="4" bestFit="1" customWidth="1"/>
    <col min="26" max="26" width="9.140625" style="4" customWidth="1"/>
    <col min="27" max="16384" width="9.140625" style="4"/>
  </cols>
  <sheetData>
    <row r="1" spans="1:25" s="67" customFormat="1" x14ac:dyDescent="0.15">
      <c r="A1" s="62" t="s">
        <v>374</v>
      </c>
      <c r="B1" s="62"/>
    </row>
    <row r="2" spans="1:25" x14ac:dyDescent="0.15">
      <c r="B2" s="63" t="s">
        <v>18</v>
      </c>
      <c r="C2" s="322"/>
      <c r="D2" s="323"/>
      <c r="E2" s="323"/>
      <c r="F2" s="323"/>
      <c r="G2" s="323"/>
      <c r="H2" s="324"/>
      <c r="I2" s="324"/>
    </row>
    <row r="3" spans="1:25" ht="13.15" customHeight="1" x14ac:dyDescent="0.15">
      <c r="A3" s="355" t="s">
        <v>385</v>
      </c>
      <c r="B3" s="355"/>
      <c r="C3" s="355"/>
      <c r="D3" s="355"/>
      <c r="E3" s="151"/>
      <c r="F3" s="151"/>
      <c r="G3" s="151"/>
      <c r="H3" s="152"/>
      <c r="I3" s="152"/>
    </row>
    <row r="4" spans="1:25" x14ac:dyDescent="0.15">
      <c r="A4" s="356" t="s">
        <v>596</v>
      </c>
      <c r="B4" s="154"/>
      <c r="C4" s="358" t="s">
        <v>151</v>
      </c>
      <c r="D4" s="360" t="s">
        <v>585</v>
      </c>
      <c r="E4" s="361"/>
      <c r="F4" s="361"/>
      <c r="G4" s="361"/>
      <c r="H4" s="362"/>
      <c r="I4" s="94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94"/>
      <c r="V4" s="94"/>
      <c r="W4" s="94"/>
      <c r="X4" s="94"/>
      <c r="Y4" s="94"/>
    </row>
    <row r="5" spans="1:25" ht="42" x14ac:dyDescent="0.15">
      <c r="A5" s="357"/>
      <c r="B5" s="219"/>
      <c r="C5" s="359"/>
      <c r="D5" s="216" t="s">
        <v>108</v>
      </c>
      <c r="E5" s="216" t="s">
        <v>586</v>
      </c>
      <c r="F5" s="216" t="s">
        <v>589</v>
      </c>
      <c r="G5" s="216" t="s">
        <v>587</v>
      </c>
      <c r="H5" s="216" t="s">
        <v>588</v>
      </c>
      <c r="I5" s="94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94"/>
      <c r="V5" s="94"/>
      <c r="W5" s="94"/>
      <c r="X5" s="94"/>
      <c r="Y5" s="94"/>
    </row>
    <row r="6" spans="1:25" x14ac:dyDescent="0.15">
      <c r="A6" s="150">
        <v>1</v>
      </c>
      <c r="B6" s="154"/>
      <c r="C6" s="150">
        <v>2</v>
      </c>
      <c r="D6" s="216">
        <v>3</v>
      </c>
      <c r="E6" s="216">
        <v>4</v>
      </c>
      <c r="F6" s="216">
        <v>5</v>
      </c>
      <c r="G6" s="216">
        <v>6</v>
      </c>
      <c r="H6" s="216">
        <v>7</v>
      </c>
      <c r="I6" s="94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94"/>
      <c r="V6" s="94"/>
      <c r="W6" s="94"/>
      <c r="X6" s="94"/>
      <c r="Y6" s="94"/>
    </row>
    <row r="7" spans="1:25" s="67" customFormat="1" x14ac:dyDescent="0.15">
      <c r="A7" s="155" t="s">
        <v>17</v>
      </c>
      <c r="B7" s="155"/>
      <c r="C7" s="154"/>
      <c r="D7" s="219">
        <v>3</v>
      </c>
      <c r="E7" s="219">
        <v>4</v>
      </c>
      <c r="F7" s="219">
        <v>5</v>
      </c>
      <c r="G7" s="219">
        <v>6</v>
      </c>
      <c r="H7" s="219">
        <v>7</v>
      </c>
      <c r="I7" s="94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94"/>
      <c r="V7" s="94"/>
      <c r="W7" s="94"/>
      <c r="X7" s="94"/>
      <c r="Y7" s="94"/>
    </row>
    <row r="8" spans="1:25" x14ac:dyDescent="0.15">
      <c r="A8" s="156" t="s">
        <v>590</v>
      </c>
      <c r="B8" s="66" t="s">
        <v>190</v>
      </c>
      <c r="C8" s="217" t="s">
        <v>190</v>
      </c>
      <c r="D8" s="233">
        <f>E8+F8+G8+H8</f>
        <v>0</v>
      </c>
      <c r="E8" s="234"/>
      <c r="F8" s="234"/>
      <c r="G8" s="234"/>
      <c r="H8" s="234"/>
      <c r="I8" s="94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94"/>
      <c r="V8" s="94"/>
      <c r="W8" s="94"/>
      <c r="X8" s="94"/>
      <c r="Y8" s="94"/>
    </row>
    <row r="9" spans="1:25" ht="21" x14ac:dyDescent="0.15">
      <c r="A9" s="156" t="s">
        <v>375</v>
      </c>
      <c r="B9" s="66" t="s">
        <v>194</v>
      </c>
      <c r="C9" s="217" t="s">
        <v>194</v>
      </c>
      <c r="D9" s="233">
        <f t="shared" ref="D9:D13" si="0">E9+F9+G9+H9</f>
        <v>0</v>
      </c>
      <c r="E9" s="234"/>
      <c r="F9" s="234"/>
      <c r="G9" s="234"/>
      <c r="H9" s="234"/>
      <c r="I9" s="94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94"/>
      <c r="V9" s="94"/>
      <c r="W9" s="94"/>
      <c r="X9" s="94"/>
      <c r="Y9" s="94"/>
    </row>
    <row r="10" spans="1:25" ht="21" x14ac:dyDescent="0.15">
      <c r="A10" s="156" t="s">
        <v>376</v>
      </c>
      <c r="B10" s="66" t="s">
        <v>195</v>
      </c>
      <c r="C10" s="217" t="s">
        <v>195</v>
      </c>
      <c r="D10" s="233">
        <f t="shared" si="0"/>
        <v>0</v>
      </c>
      <c r="E10" s="234"/>
      <c r="F10" s="234"/>
      <c r="G10" s="234"/>
      <c r="H10" s="234"/>
      <c r="I10" s="94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94"/>
      <c r="V10" s="94"/>
      <c r="W10" s="94"/>
      <c r="X10" s="94"/>
      <c r="Y10" s="94"/>
    </row>
    <row r="11" spans="1:25" ht="21" x14ac:dyDescent="0.15">
      <c r="A11" s="156" t="s">
        <v>591</v>
      </c>
      <c r="B11" s="66" t="s">
        <v>196</v>
      </c>
      <c r="C11" s="217" t="s">
        <v>196</v>
      </c>
      <c r="D11" s="233">
        <f t="shared" si="0"/>
        <v>0</v>
      </c>
      <c r="E11" s="234"/>
      <c r="F11" s="234"/>
      <c r="G11" s="234"/>
      <c r="H11" s="234"/>
      <c r="I11" s="94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94"/>
      <c r="V11" s="94"/>
      <c r="W11" s="94"/>
      <c r="X11" s="94"/>
      <c r="Y11" s="94"/>
    </row>
    <row r="12" spans="1:25" ht="21" x14ac:dyDescent="0.15">
      <c r="A12" s="156" t="s">
        <v>592</v>
      </c>
      <c r="B12" s="66" t="s">
        <v>197</v>
      </c>
      <c r="C12" s="217" t="s">
        <v>197</v>
      </c>
      <c r="D12" s="75">
        <f>D13+D16</f>
        <v>0</v>
      </c>
      <c r="E12" s="233">
        <f>E13+E16</f>
        <v>0</v>
      </c>
      <c r="F12" s="233">
        <f t="shared" ref="F12:H12" si="1">F13+F16</f>
        <v>0</v>
      </c>
      <c r="G12" s="233">
        <f t="shared" si="1"/>
        <v>0</v>
      </c>
      <c r="H12" s="233">
        <f t="shared" si="1"/>
        <v>0</v>
      </c>
      <c r="I12" s="94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94"/>
      <c r="V12" s="94"/>
      <c r="W12" s="94"/>
      <c r="X12" s="94"/>
      <c r="Y12" s="94"/>
    </row>
    <row r="13" spans="1:25" x14ac:dyDescent="0.15">
      <c r="A13" s="156" t="s">
        <v>377</v>
      </c>
      <c r="B13" s="66" t="s">
        <v>322</v>
      </c>
      <c r="C13" s="217" t="s">
        <v>383</v>
      </c>
      <c r="D13" s="233">
        <f t="shared" si="0"/>
        <v>0</v>
      </c>
      <c r="E13" s="234"/>
      <c r="F13" s="234"/>
      <c r="G13" s="234"/>
      <c r="H13" s="234"/>
      <c r="I13" s="94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94"/>
      <c r="V13" s="94"/>
      <c r="W13" s="94"/>
      <c r="X13" s="94"/>
      <c r="Y13" s="94"/>
    </row>
    <row r="14" spans="1:25" x14ac:dyDescent="0.15">
      <c r="A14" s="156" t="s">
        <v>378</v>
      </c>
      <c r="B14" s="66" t="s">
        <v>198</v>
      </c>
      <c r="C14" s="235" t="s">
        <v>198</v>
      </c>
      <c r="D14" s="236"/>
      <c r="E14" s="236"/>
      <c r="F14" s="236"/>
      <c r="G14" s="236"/>
      <c r="H14" s="236"/>
      <c r="I14" s="94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94"/>
      <c r="V14" s="94"/>
      <c r="W14" s="94"/>
      <c r="X14" s="94"/>
      <c r="Y14" s="94"/>
    </row>
    <row r="15" spans="1:25" x14ac:dyDescent="0.15">
      <c r="A15" s="218" t="s">
        <v>593</v>
      </c>
      <c r="B15" s="66" t="s">
        <v>595</v>
      </c>
      <c r="C15" s="215" t="s">
        <v>594</v>
      </c>
      <c r="D15" s="234"/>
      <c r="E15" s="234"/>
      <c r="F15" s="234"/>
      <c r="G15" s="234"/>
      <c r="H15" s="234"/>
      <c r="I15" s="94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94"/>
      <c r="V15" s="94"/>
      <c r="W15" s="94"/>
      <c r="X15" s="94"/>
      <c r="Y15" s="94"/>
    </row>
    <row r="16" spans="1:25" x14ac:dyDescent="0.15">
      <c r="A16" s="163" t="s">
        <v>426</v>
      </c>
      <c r="B16" s="66" t="s">
        <v>427</v>
      </c>
      <c r="C16" s="217" t="s">
        <v>428</v>
      </c>
      <c r="D16" s="233">
        <f t="shared" ref="D16:D20" si="2">E16+F16+G16+H16</f>
        <v>0</v>
      </c>
      <c r="E16" s="234"/>
      <c r="F16" s="234"/>
      <c r="G16" s="234"/>
      <c r="H16" s="234"/>
      <c r="I16" s="94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94"/>
      <c r="V16" s="94"/>
      <c r="W16" s="94"/>
      <c r="X16" s="94"/>
      <c r="Y16" s="94"/>
    </row>
    <row r="17" spans="1:25" ht="31.5" x14ac:dyDescent="0.15">
      <c r="A17" s="156" t="s">
        <v>379</v>
      </c>
      <c r="B17" s="66" t="s">
        <v>199</v>
      </c>
      <c r="C17" s="217" t="s">
        <v>199</v>
      </c>
      <c r="D17" s="233">
        <f t="shared" si="2"/>
        <v>0</v>
      </c>
      <c r="E17" s="234"/>
      <c r="F17" s="234"/>
      <c r="G17" s="234"/>
      <c r="H17" s="234"/>
      <c r="I17" s="94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94"/>
      <c r="V17" s="94"/>
      <c r="W17" s="94"/>
      <c r="X17" s="94"/>
      <c r="Y17" s="94"/>
    </row>
    <row r="18" spans="1:25" x14ac:dyDescent="0.15">
      <c r="A18" s="156" t="s">
        <v>378</v>
      </c>
      <c r="B18" s="66" t="s">
        <v>200</v>
      </c>
      <c r="C18" s="217" t="s">
        <v>200</v>
      </c>
      <c r="D18" s="233">
        <f t="shared" si="2"/>
        <v>0</v>
      </c>
      <c r="E18" s="234"/>
      <c r="F18" s="234"/>
      <c r="G18" s="234"/>
      <c r="H18" s="234"/>
      <c r="I18" s="94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94"/>
      <c r="V18" s="94"/>
      <c r="W18" s="94"/>
      <c r="X18" s="94"/>
      <c r="Y18" s="94"/>
    </row>
    <row r="19" spans="1:25" x14ac:dyDescent="0.15">
      <c r="A19" s="156" t="s">
        <v>381</v>
      </c>
      <c r="B19" s="66" t="s">
        <v>202</v>
      </c>
      <c r="C19" s="235" t="s">
        <v>202</v>
      </c>
      <c r="D19" s="233">
        <f t="shared" si="2"/>
        <v>0</v>
      </c>
      <c r="E19" s="234"/>
      <c r="F19" s="234"/>
      <c r="G19" s="234"/>
      <c r="H19" s="234"/>
      <c r="I19" s="94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94"/>
      <c r="V19" s="94"/>
      <c r="W19" s="94"/>
      <c r="X19" s="94"/>
      <c r="Y19" s="94"/>
    </row>
    <row r="20" spans="1:25" x14ac:dyDescent="0.15">
      <c r="A20" s="156" t="s">
        <v>380</v>
      </c>
      <c r="B20" s="66" t="s">
        <v>201</v>
      </c>
      <c r="C20" s="217" t="s">
        <v>201</v>
      </c>
      <c r="D20" s="233">
        <f t="shared" si="2"/>
        <v>0</v>
      </c>
      <c r="E20" s="234"/>
      <c r="F20" s="234"/>
      <c r="G20" s="234"/>
      <c r="H20" s="234"/>
      <c r="I20" s="94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94"/>
      <c r="V20" s="94"/>
      <c r="W20" s="94"/>
      <c r="X20" s="94"/>
      <c r="Y20" s="94"/>
    </row>
    <row r="21" spans="1:25" x14ac:dyDescent="0.15">
      <c r="A21" s="92"/>
      <c r="B21" s="93"/>
      <c r="C21" s="94"/>
      <c r="D21" s="94"/>
    </row>
    <row r="22" spans="1:25" x14ac:dyDescent="0.15">
      <c r="A22" s="92"/>
      <c r="B22" s="93"/>
      <c r="C22" s="94"/>
      <c r="D22" s="94"/>
    </row>
    <row r="23" spans="1:25" s="67" customFormat="1" x14ac:dyDescent="0.15">
      <c r="A23" s="62" t="s"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</sheetData>
  <mergeCells count="6">
    <mergeCell ref="C2:G2"/>
    <mergeCell ref="H2:I2"/>
    <mergeCell ref="A3:D3"/>
    <mergeCell ref="A4:A5"/>
    <mergeCell ref="C4:C5"/>
    <mergeCell ref="D4:H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>
      <selection activeCell="E10" sqref="E10"/>
    </sheetView>
  </sheetViews>
  <sheetFormatPr defaultColWidth="9.140625" defaultRowHeight="10.5" x14ac:dyDescent="0.15"/>
  <cols>
    <col min="1" max="1" width="43.85546875" style="4" customWidth="1"/>
    <col min="2" max="2" width="6.42578125" style="67" customWidth="1"/>
    <col min="3" max="3" width="13.140625" style="4" bestFit="1" customWidth="1"/>
    <col min="4" max="4" width="15.85546875" style="4" bestFit="1" customWidth="1"/>
    <col min="5" max="5" width="19.42578125" style="4" bestFit="1" customWidth="1"/>
    <col min="6" max="6" width="13.7109375" style="4" bestFit="1" customWidth="1"/>
    <col min="7" max="7" width="6" style="4" bestFit="1" customWidth="1"/>
    <col min="8" max="8" width="16.140625" style="4" bestFit="1" customWidth="1"/>
    <col min="9" max="9" width="8.140625" style="4" bestFit="1" customWidth="1"/>
    <col min="10" max="10" width="16.140625" style="4" bestFit="1" customWidth="1"/>
    <col min="11" max="11" width="8.28515625" style="4" bestFit="1" customWidth="1"/>
    <col min="12" max="12" width="16.140625" style="4" bestFit="1" customWidth="1"/>
    <col min="13" max="13" width="19.5703125" style="4" bestFit="1" customWidth="1"/>
    <col min="14" max="14" width="21.140625" style="4" bestFit="1" customWidth="1"/>
    <col min="15" max="15" width="14.42578125" style="4" bestFit="1" customWidth="1"/>
    <col min="16" max="16" width="13.5703125" style="4" bestFit="1" customWidth="1"/>
    <col min="17" max="17" width="19.7109375" style="4" bestFit="1" customWidth="1"/>
    <col min="18" max="18" width="19.140625" style="4" bestFit="1" customWidth="1"/>
    <col min="19" max="19" width="18" style="4" bestFit="1" customWidth="1"/>
    <col min="20" max="20" width="20.5703125" style="4" bestFit="1" customWidth="1"/>
    <col min="21" max="21" width="17.7109375" style="4" bestFit="1" customWidth="1"/>
    <col min="22" max="22" width="20.42578125" style="4" bestFit="1" customWidth="1"/>
    <col min="23" max="23" width="17.85546875" style="4" bestFit="1" customWidth="1"/>
    <col min="24" max="24" width="19.85546875" style="4" bestFit="1" customWidth="1"/>
    <col min="25" max="25" width="20.28515625" style="4" bestFit="1" customWidth="1"/>
    <col min="26" max="26" width="9.140625" style="4" customWidth="1"/>
    <col min="27" max="16384" width="9.140625" style="4"/>
  </cols>
  <sheetData>
    <row r="1" spans="1:25" s="67" customFormat="1" x14ac:dyDescent="0.15">
      <c r="A1" s="157" t="s">
        <v>384</v>
      </c>
      <c r="B1" s="62"/>
    </row>
    <row r="2" spans="1:25" x14ac:dyDescent="0.15">
      <c r="B2" s="63" t="s">
        <v>18</v>
      </c>
      <c r="C2" s="322"/>
      <c r="D2" s="323"/>
      <c r="E2" s="323"/>
      <c r="F2" s="323"/>
      <c r="G2" s="323"/>
      <c r="H2" s="324"/>
      <c r="I2" s="324"/>
    </row>
    <row r="3" spans="1:25" ht="13.15" customHeight="1" x14ac:dyDescent="0.15">
      <c r="A3" s="355" t="s">
        <v>385</v>
      </c>
      <c r="B3" s="355"/>
      <c r="C3" s="355"/>
      <c r="D3" s="355"/>
      <c r="E3" s="151"/>
      <c r="F3" s="151"/>
      <c r="G3" s="151"/>
      <c r="H3" s="152"/>
      <c r="I3" s="152"/>
    </row>
    <row r="4" spans="1:25" ht="21" x14ac:dyDescent="0.15">
      <c r="A4" s="106" t="s">
        <v>386</v>
      </c>
      <c r="B4" s="154"/>
      <c r="C4" s="150" t="s">
        <v>151</v>
      </c>
      <c r="D4" s="150" t="s">
        <v>382</v>
      </c>
      <c r="E4" s="183" t="s">
        <v>467</v>
      </c>
      <c r="F4" s="94"/>
      <c r="G4" s="94"/>
      <c r="H4" s="94"/>
      <c r="I4" s="94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94"/>
      <c r="V4" s="94"/>
      <c r="W4" s="94"/>
      <c r="X4" s="94"/>
      <c r="Y4" s="94"/>
    </row>
    <row r="5" spans="1:25" x14ac:dyDescent="0.15">
      <c r="A5" s="150">
        <v>1</v>
      </c>
      <c r="B5" s="154"/>
      <c r="C5" s="150">
        <v>2</v>
      </c>
      <c r="D5" s="150">
        <v>3</v>
      </c>
      <c r="E5" s="171">
        <v>4</v>
      </c>
      <c r="F5" s="94"/>
      <c r="G5" s="94"/>
      <c r="H5" s="94"/>
      <c r="I5" s="94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94"/>
      <c r="V5" s="94"/>
      <c r="W5" s="94"/>
      <c r="X5" s="94"/>
      <c r="Y5" s="94"/>
    </row>
    <row r="6" spans="1:25" s="67" customFormat="1" x14ac:dyDescent="0.15">
      <c r="A6" s="155" t="s">
        <v>17</v>
      </c>
      <c r="B6" s="155"/>
      <c r="C6" s="154">
        <v>2</v>
      </c>
      <c r="D6" s="154">
        <v>3</v>
      </c>
      <c r="E6" s="175">
        <v>4</v>
      </c>
      <c r="F6" s="94"/>
      <c r="G6" s="94"/>
      <c r="H6" s="94"/>
      <c r="I6" s="94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94"/>
      <c r="V6" s="94"/>
      <c r="W6" s="94"/>
      <c r="X6" s="94"/>
      <c r="Y6" s="94"/>
    </row>
    <row r="7" spans="1:25" ht="21" x14ac:dyDescent="0.15">
      <c r="A7" s="156" t="s">
        <v>387</v>
      </c>
      <c r="B7" s="66" t="s">
        <v>190</v>
      </c>
      <c r="C7" s="153" t="s">
        <v>190</v>
      </c>
      <c r="D7" s="75"/>
      <c r="E7" s="75">
        <f>IF(D10=0,0,D7*1000/D10)</f>
        <v>0</v>
      </c>
      <c r="F7" s="94"/>
      <c r="G7" s="94"/>
      <c r="H7" s="94"/>
      <c r="I7" s="94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94"/>
      <c r="V7" s="94"/>
      <c r="W7" s="94"/>
      <c r="X7" s="94"/>
      <c r="Y7" s="94"/>
    </row>
    <row r="8" spans="1:25" x14ac:dyDescent="0.15">
      <c r="A8" s="156" t="s">
        <v>388</v>
      </c>
      <c r="B8" s="66" t="s">
        <v>194</v>
      </c>
      <c r="C8" s="153" t="s">
        <v>194</v>
      </c>
      <c r="D8" s="75"/>
      <c r="E8" s="75">
        <f>IF(D10=0,0,D8*1000/D10)</f>
        <v>0</v>
      </c>
      <c r="F8" s="94"/>
      <c r="G8" s="94"/>
      <c r="H8" s="94"/>
      <c r="I8" s="94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94"/>
      <c r="V8" s="94"/>
      <c r="W8" s="94"/>
      <c r="X8" s="94"/>
      <c r="Y8" s="94"/>
    </row>
    <row r="9" spans="1:25" ht="31.5" x14ac:dyDescent="0.15">
      <c r="A9" s="156" t="s">
        <v>389</v>
      </c>
      <c r="B9" s="66" t="s">
        <v>195</v>
      </c>
      <c r="C9" s="153" t="s">
        <v>195</v>
      </c>
      <c r="D9" s="75"/>
      <c r="E9" s="75">
        <f>IF(D10=0,0,D9*1000/D10)</f>
        <v>0</v>
      </c>
      <c r="F9" s="94"/>
      <c r="G9" s="94"/>
      <c r="H9" s="94"/>
      <c r="I9" s="94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94"/>
      <c r="V9" s="94"/>
      <c r="W9" s="94"/>
      <c r="X9" s="94"/>
      <c r="Y9" s="94"/>
    </row>
    <row r="10" spans="1:25" ht="21" x14ac:dyDescent="0.15">
      <c r="A10" s="184" t="s">
        <v>468</v>
      </c>
      <c r="B10" s="66" t="s">
        <v>196</v>
      </c>
      <c r="C10" s="174" t="s">
        <v>196</v>
      </c>
      <c r="D10" s="75"/>
      <c r="E10" s="200" t="s">
        <v>487</v>
      </c>
    </row>
    <row r="11" spans="1:25" x14ac:dyDescent="0.15">
      <c r="A11" s="92"/>
      <c r="B11" s="93"/>
      <c r="C11" s="94"/>
      <c r="D11" s="94"/>
      <c r="E11" s="94"/>
    </row>
    <row r="12" spans="1:25" s="67" customFormat="1" x14ac:dyDescent="0.15">
      <c r="A12" s="62" t="s"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</sheetData>
  <mergeCells count="3">
    <mergeCell ref="C2:G2"/>
    <mergeCell ref="H2:I2"/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opLeftCell="V1" workbookViewId="0">
      <selection activeCell="T7" sqref="T7:V8"/>
    </sheetView>
  </sheetViews>
  <sheetFormatPr defaultColWidth="9.140625" defaultRowHeight="10.5" customHeight="1" x14ac:dyDescent="0.15"/>
  <cols>
    <col min="1" max="1" width="6.28515625" style="4" customWidth="1"/>
    <col min="2" max="2" width="6.140625" style="67" customWidth="1"/>
    <col min="3" max="3" width="10.7109375" style="4" customWidth="1"/>
    <col min="4" max="4" width="25.85546875" style="4" bestFit="1" customWidth="1"/>
    <col min="5" max="8" width="18.28515625" style="4" customWidth="1"/>
    <col min="9" max="11" width="18.5703125" style="4" customWidth="1"/>
    <col min="12" max="12" width="11.5703125" style="4" bestFit="1" customWidth="1"/>
    <col min="13" max="13" width="10.42578125" style="4" bestFit="1" customWidth="1"/>
    <col min="14" max="14" width="11.85546875" style="4" customWidth="1"/>
    <col min="15" max="15" width="12.42578125" style="4" bestFit="1" customWidth="1"/>
    <col min="16" max="17" width="12.42578125" style="4" customWidth="1"/>
    <col min="18" max="20" width="27.140625" style="4" customWidth="1"/>
    <col min="21" max="21" width="24" style="4" customWidth="1"/>
    <col min="22" max="22" width="26.85546875" style="4" customWidth="1"/>
    <col min="23" max="23" width="21.42578125" style="4" customWidth="1"/>
    <col min="24" max="24" width="24.28515625" style="4" customWidth="1"/>
    <col min="25" max="16384" width="9.140625" style="4"/>
  </cols>
  <sheetData>
    <row r="1" spans="1:30" s="67" customFormat="1" x14ac:dyDescent="0.15">
      <c r="A1" s="62" t="s">
        <v>193</v>
      </c>
      <c r="B1" s="62"/>
    </row>
    <row r="2" spans="1:30" x14ac:dyDescent="0.15">
      <c r="B2" s="63" t="s">
        <v>18</v>
      </c>
      <c r="C2" s="322"/>
      <c r="D2" s="323"/>
      <c r="E2" s="323"/>
      <c r="F2" s="323"/>
      <c r="G2" s="323"/>
      <c r="H2" s="323"/>
      <c r="I2" s="323"/>
      <c r="J2" s="69"/>
      <c r="K2" s="173"/>
      <c r="L2" s="324"/>
      <c r="M2" s="324"/>
    </row>
    <row r="3" spans="1:30" x14ac:dyDescent="0.15">
      <c r="A3" s="61" t="s">
        <v>180</v>
      </c>
      <c r="B3" s="78"/>
      <c r="C3" s="322" t="s">
        <v>277</v>
      </c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</row>
    <row r="4" spans="1:30" x14ac:dyDescent="0.15">
      <c r="A4" s="61"/>
      <c r="B4" s="78"/>
      <c r="C4" s="322" t="s">
        <v>292</v>
      </c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</row>
    <row r="5" spans="1:30" x14ac:dyDescent="0.15">
      <c r="A5" s="61"/>
      <c r="B5" s="78"/>
      <c r="C5" s="68"/>
      <c r="D5" s="68"/>
      <c r="E5" s="68"/>
      <c r="F5" s="68"/>
      <c r="G5" s="68"/>
      <c r="H5" s="68"/>
      <c r="I5" s="68"/>
      <c r="J5" s="68"/>
      <c r="K5" s="172"/>
      <c r="L5" s="68"/>
      <c r="M5" s="68"/>
      <c r="N5" s="68"/>
      <c r="O5" s="68"/>
      <c r="P5" s="192"/>
      <c r="Q5" s="192"/>
      <c r="R5" s="68"/>
      <c r="S5" s="68"/>
      <c r="T5" s="68"/>
      <c r="U5" s="68"/>
      <c r="V5" s="369" t="s">
        <v>278</v>
      </c>
      <c r="W5" s="369"/>
      <c r="Y5" s="315" t="s">
        <v>488</v>
      </c>
      <c r="Z5" s="316"/>
      <c r="AA5" s="317"/>
      <c r="AB5" s="315" t="s">
        <v>489</v>
      </c>
      <c r="AC5" s="316"/>
      <c r="AD5" s="317"/>
    </row>
    <row r="6" spans="1:30" x14ac:dyDescent="0.15">
      <c r="A6" s="61"/>
      <c r="B6" s="78"/>
      <c r="C6" s="68"/>
      <c r="D6" s="68"/>
      <c r="E6" s="68"/>
      <c r="F6" s="68"/>
      <c r="G6" s="68"/>
      <c r="H6" s="68"/>
      <c r="I6" s="68"/>
      <c r="J6" s="68"/>
      <c r="K6" s="172"/>
      <c r="L6" s="68"/>
      <c r="M6" s="68"/>
      <c r="N6" s="68"/>
      <c r="O6" s="68"/>
      <c r="P6" s="192"/>
      <c r="Q6" s="192"/>
      <c r="R6" s="68"/>
      <c r="S6" s="68"/>
      <c r="T6" s="68"/>
      <c r="U6" s="68"/>
      <c r="Y6" s="318" t="s">
        <v>490</v>
      </c>
      <c r="Z6" s="319"/>
      <c r="AA6" s="320"/>
      <c r="AB6" s="318" t="s">
        <v>490</v>
      </c>
      <c r="AC6" s="319"/>
      <c r="AD6" s="320"/>
    </row>
    <row r="7" spans="1:30" ht="10.5" customHeight="1" x14ac:dyDescent="0.15">
      <c r="A7" s="312" t="s">
        <v>151</v>
      </c>
      <c r="B7" s="332"/>
      <c r="C7" s="312" t="s">
        <v>267</v>
      </c>
      <c r="D7" s="312"/>
      <c r="E7" s="312" t="s">
        <v>170</v>
      </c>
      <c r="F7" s="312"/>
      <c r="G7" s="312"/>
      <c r="H7" s="312"/>
      <c r="I7" s="312"/>
      <c r="J7" s="337" t="s">
        <v>173</v>
      </c>
      <c r="K7" s="363"/>
      <c r="L7" s="363"/>
      <c r="M7" s="363"/>
      <c r="N7" s="363"/>
      <c r="O7" s="364"/>
      <c r="P7" s="203" t="s">
        <v>497</v>
      </c>
      <c r="Q7" s="365" t="s">
        <v>498</v>
      </c>
      <c r="R7" s="312" t="s">
        <v>178</v>
      </c>
      <c r="S7" s="312" t="s">
        <v>179</v>
      </c>
      <c r="T7" s="312" t="s">
        <v>597</v>
      </c>
      <c r="U7" s="312" t="s">
        <v>268</v>
      </c>
      <c r="V7" s="312" t="s">
        <v>598</v>
      </c>
      <c r="W7" s="312" t="s">
        <v>265</v>
      </c>
      <c r="X7" s="367" t="s">
        <v>471</v>
      </c>
      <c r="Y7" s="196"/>
      <c r="Z7" s="196"/>
      <c r="AA7" s="196"/>
      <c r="AB7" s="196"/>
      <c r="AC7" s="196"/>
      <c r="AD7" s="196"/>
    </row>
    <row r="8" spans="1:30" ht="31.5" x14ac:dyDescent="0.15">
      <c r="A8" s="312"/>
      <c r="B8" s="332"/>
      <c r="C8" s="43" t="s">
        <v>108</v>
      </c>
      <c r="D8" s="43" t="s">
        <v>169</v>
      </c>
      <c r="E8" s="43" t="s">
        <v>171</v>
      </c>
      <c r="F8" s="43" t="s">
        <v>355</v>
      </c>
      <c r="G8" s="43" t="s">
        <v>356</v>
      </c>
      <c r="H8" s="43" t="s">
        <v>355</v>
      </c>
      <c r="I8" s="43" t="s">
        <v>172</v>
      </c>
      <c r="J8" s="43" t="s">
        <v>262</v>
      </c>
      <c r="K8" s="185" t="s">
        <v>469</v>
      </c>
      <c r="L8" s="43" t="s">
        <v>174</v>
      </c>
      <c r="M8" s="43" t="s">
        <v>175</v>
      </c>
      <c r="N8" s="43" t="s">
        <v>176</v>
      </c>
      <c r="O8" s="43" t="s">
        <v>177</v>
      </c>
      <c r="P8" s="203" t="s">
        <v>499</v>
      </c>
      <c r="Q8" s="366"/>
      <c r="R8" s="312"/>
      <c r="S8" s="312"/>
      <c r="T8" s="312"/>
      <c r="U8" s="312"/>
      <c r="V8" s="312"/>
      <c r="W8" s="312"/>
      <c r="X8" s="368"/>
      <c r="Y8" s="203" t="s">
        <v>491</v>
      </c>
      <c r="Z8" s="203" t="s">
        <v>492</v>
      </c>
      <c r="AA8" s="204" t="s">
        <v>493</v>
      </c>
      <c r="AB8" s="203" t="s">
        <v>491</v>
      </c>
      <c r="AC8" s="203" t="s">
        <v>492</v>
      </c>
      <c r="AD8" s="204" t="s">
        <v>493</v>
      </c>
    </row>
    <row r="9" spans="1:30" x14ac:dyDescent="0.15">
      <c r="A9" s="43">
        <v>1</v>
      </c>
      <c r="B9" s="64"/>
      <c r="C9" s="43">
        <v>1</v>
      </c>
      <c r="D9" s="43">
        <v>2</v>
      </c>
      <c r="E9" s="43">
        <v>3</v>
      </c>
      <c r="F9" s="43" t="s">
        <v>337</v>
      </c>
      <c r="G9" s="43" t="s">
        <v>357</v>
      </c>
      <c r="H9" s="43" t="s">
        <v>358</v>
      </c>
      <c r="I9" s="43">
        <v>4</v>
      </c>
      <c r="J9" s="43">
        <v>5</v>
      </c>
      <c r="K9" s="171" t="s">
        <v>470</v>
      </c>
      <c r="L9" s="43">
        <v>6</v>
      </c>
      <c r="M9" s="43">
        <v>7</v>
      </c>
      <c r="N9" s="43">
        <v>8</v>
      </c>
      <c r="O9" s="43">
        <v>9</v>
      </c>
      <c r="P9" s="203" t="s">
        <v>486</v>
      </c>
      <c r="Q9" s="203" t="s">
        <v>500</v>
      </c>
      <c r="R9" s="43">
        <v>10</v>
      </c>
      <c r="S9" s="43">
        <v>11</v>
      </c>
      <c r="T9" s="43">
        <v>12</v>
      </c>
      <c r="U9" s="43">
        <v>13</v>
      </c>
      <c r="V9" s="43">
        <v>14</v>
      </c>
      <c r="W9" s="43">
        <v>15</v>
      </c>
      <c r="X9" s="171" t="s">
        <v>472</v>
      </c>
      <c r="Y9" s="204">
        <v>16</v>
      </c>
      <c r="Z9" s="204">
        <v>17</v>
      </c>
      <c r="AA9" s="204">
        <v>18</v>
      </c>
      <c r="AB9" s="204">
        <v>19</v>
      </c>
      <c r="AC9" s="204">
        <v>20</v>
      </c>
      <c r="AD9" s="204">
        <v>21</v>
      </c>
    </row>
    <row r="10" spans="1:30" s="67" customFormat="1" x14ac:dyDescent="0.15">
      <c r="A10" s="65" t="s">
        <v>17</v>
      </c>
      <c r="B10" s="65"/>
      <c r="C10" s="64">
        <v>1</v>
      </c>
      <c r="D10" s="64">
        <v>2</v>
      </c>
      <c r="E10" s="64">
        <v>3</v>
      </c>
      <c r="F10" s="64" t="s">
        <v>337</v>
      </c>
      <c r="G10" s="64" t="s">
        <v>357</v>
      </c>
      <c r="H10" s="64" t="s">
        <v>358</v>
      </c>
      <c r="I10" s="64">
        <v>4</v>
      </c>
      <c r="J10" s="64">
        <v>5</v>
      </c>
      <c r="K10" s="175" t="s">
        <v>470</v>
      </c>
      <c r="L10" s="64">
        <v>6</v>
      </c>
      <c r="M10" s="64">
        <v>7</v>
      </c>
      <c r="N10" s="64">
        <v>8</v>
      </c>
      <c r="O10" s="64">
        <v>9</v>
      </c>
      <c r="P10" s="193" t="s">
        <v>486</v>
      </c>
      <c r="Q10" s="193" t="s">
        <v>500</v>
      </c>
      <c r="R10" s="64">
        <v>10</v>
      </c>
      <c r="S10" s="64">
        <v>11</v>
      </c>
      <c r="T10" s="64">
        <v>12</v>
      </c>
      <c r="U10" s="64">
        <v>13</v>
      </c>
      <c r="V10" s="64">
        <v>14</v>
      </c>
      <c r="W10" s="64">
        <v>15</v>
      </c>
      <c r="X10" s="175" t="s">
        <v>472</v>
      </c>
      <c r="Y10" s="205">
        <v>16</v>
      </c>
      <c r="Z10" s="205">
        <v>17</v>
      </c>
      <c r="AA10" s="205">
        <v>18</v>
      </c>
      <c r="AB10" s="205">
        <v>19</v>
      </c>
      <c r="AC10" s="205">
        <v>20</v>
      </c>
      <c r="AD10" s="205">
        <v>21</v>
      </c>
    </row>
    <row r="11" spans="1:30" x14ac:dyDescent="0.15">
      <c r="A11" s="60" t="s">
        <v>190</v>
      </c>
      <c r="B11" s="66" t="s">
        <v>190</v>
      </c>
      <c r="C11" s="75"/>
      <c r="D11" s="75"/>
      <c r="E11" s="75"/>
      <c r="F11" s="75"/>
      <c r="G11" s="75"/>
      <c r="H11" s="75"/>
      <c r="I11" s="75"/>
      <c r="J11" s="75"/>
      <c r="K11" s="75">
        <f>IF((C11+D11)=0,0,(J11*100/(C11+D11)))</f>
        <v>0</v>
      </c>
      <c r="L11" s="75">
        <f>M11+N11+O11</f>
        <v>0</v>
      </c>
      <c r="M11" s="75"/>
      <c r="N11" s="76"/>
      <c r="O11" s="76"/>
      <c r="P11" s="201"/>
      <c r="Q11" s="202">
        <f>IF((C11+D11)=0,0,(P11*1000/(C11+D11)))</f>
        <v>0</v>
      </c>
      <c r="R11" s="76"/>
      <c r="S11" s="76"/>
      <c r="T11" s="76"/>
      <c r="U11" s="76"/>
      <c r="V11" s="76"/>
      <c r="W11" s="76"/>
      <c r="X11" s="76">
        <f>IF(V11=0,0,W11*100/V11)</f>
        <v>0</v>
      </c>
      <c r="Y11" s="195"/>
      <c r="Z11" s="195"/>
      <c r="AA11" s="195"/>
      <c r="AB11" s="195"/>
      <c r="AC11" s="195"/>
      <c r="AD11" s="195"/>
    </row>
    <row r="12" spans="1:30" x14ac:dyDescent="0.15">
      <c r="A12" s="92"/>
      <c r="B12" s="93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105"/>
      <c r="O12" s="105"/>
      <c r="P12" s="105"/>
      <c r="Q12" s="105"/>
      <c r="R12" s="105"/>
      <c r="S12" s="105"/>
      <c r="T12" s="105"/>
      <c r="U12" s="105"/>
      <c r="V12" s="105"/>
      <c r="W12" s="105"/>
    </row>
    <row r="13" spans="1:30" s="67" customFormat="1" x14ac:dyDescent="0.15">
      <c r="A13" s="62" t="s">
        <v>0</v>
      </c>
    </row>
  </sheetData>
  <mergeCells count="22">
    <mergeCell ref="Y5:AA5"/>
    <mergeCell ref="AB5:AD5"/>
    <mergeCell ref="Y6:AA6"/>
    <mergeCell ref="AB6:AD6"/>
    <mergeCell ref="V5:W5"/>
    <mergeCell ref="C2:I2"/>
    <mergeCell ref="L2:M2"/>
    <mergeCell ref="C3:U3"/>
    <mergeCell ref="C4:U4"/>
    <mergeCell ref="X7:X8"/>
    <mergeCell ref="V7:V8"/>
    <mergeCell ref="W7:W8"/>
    <mergeCell ref="U7:U8"/>
    <mergeCell ref="S7:S8"/>
    <mergeCell ref="T7:T8"/>
    <mergeCell ref="A7:A8"/>
    <mergeCell ref="B7:B8"/>
    <mergeCell ref="C7:D7"/>
    <mergeCell ref="E7:I7"/>
    <mergeCell ref="R7:R8"/>
    <mergeCell ref="J7:O7"/>
    <mergeCell ref="Q7:Q8"/>
  </mergeCells>
  <pageMargins left="0.7" right="0.7" top="0.75" bottom="0.75" header="0.3" footer="0.3"/>
  <pageSetup paperSize="9" orientation="portrait" horizontalDpi="200" verticalDpi="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3</vt:i4>
      </vt:variant>
    </vt:vector>
  </HeadingPairs>
  <TitlesOfParts>
    <vt:vector size="23" baseType="lpstr">
      <vt:lpstr>Шапка</vt:lpstr>
      <vt:lpstr>Общее</vt:lpstr>
      <vt:lpstr>Таблица2110</vt:lpstr>
      <vt:lpstr>Таблица2120</vt:lpstr>
      <vt:lpstr>Таблица2130</vt:lpstr>
      <vt:lpstr>Таблица2150</vt:lpstr>
      <vt:lpstr>Таблица2200</vt:lpstr>
      <vt:lpstr>Таблица2201</vt:lpstr>
      <vt:lpstr>Таблица2210</vt:lpstr>
      <vt:lpstr>Таблица2210_1</vt:lpstr>
      <vt:lpstr>Таблица2211</vt:lpstr>
      <vt:lpstr>Таблица2215</vt:lpstr>
      <vt:lpstr>Таблица2245</vt:lpstr>
      <vt:lpstr>Таблица2246</vt:lpstr>
      <vt:lpstr>Таблица2247</vt:lpstr>
      <vt:lpstr>Таблица2248</vt:lpstr>
      <vt:lpstr>Таблица2249</vt:lpstr>
      <vt:lpstr>Таблица2250</vt:lpstr>
      <vt:lpstr>Таблица2250_1</vt:lpstr>
      <vt:lpstr>Таблица2260</vt:lpstr>
      <vt:lpstr>Таблица2260!Z2250_GR1_049</vt:lpstr>
      <vt:lpstr>Таблица2260!Z2250_GR2_049</vt:lpstr>
      <vt:lpstr>Таблица2260!Z2250_GR3_049</vt:lpstr>
    </vt:vector>
  </TitlesOfParts>
  <Company>Melkosoft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FuckYouBill</dc:creator>
  <cp:lastModifiedBy>Ляров Артем Александрович</cp:lastModifiedBy>
  <cp:lastPrinted>2008-10-27T20:47:43Z</cp:lastPrinted>
  <dcterms:created xsi:type="dcterms:W3CDTF">2008-10-25T15:44:36Z</dcterms:created>
  <dcterms:modified xsi:type="dcterms:W3CDTF">2024-11-27T06:15:41Z</dcterms:modified>
</cp:coreProperties>
</file>