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ar_a\MED\КэшФайловФормРазработчика\МЗ_14_Медстат\2024.01.01-2024.12.31\"/>
    </mc:Choice>
  </mc:AlternateContent>
  <bookViews>
    <workbookView xWindow="0" yWindow="0" windowWidth="28800" windowHeight="12300" tabRatio="860" activeTab="3"/>
  </bookViews>
  <sheets>
    <sheet name="Шапка" sheetId="1" r:id="rId1"/>
    <sheet name="Общее" sheetId="2" r:id="rId2"/>
    <sheet name="Таблица2000" sheetId="3" r:id="rId3"/>
    <sheet name="Таблица2000_1" sheetId="4" r:id="rId4"/>
    <sheet name="Таблица2001" sheetId="5" r:id="rId5"/>
    <sheet name="Таблица2100" sheetId="6" r:id="rId6"/>
    <sheet name="Таблица2200" sheetId="7" r:id="rId7"/>
    <sheet name="Таблица2300" sheetId="8" r:id="rId8"/>
    <sheet name="Таблица2301" sheetId="9" r:id="rId9"/>
    <sheet name="Таблица2400" sheetId="10" r:id="rId10"/>
    <sheet name="Таблица2500" sheetId="11" r:id="rId11"/>
    <sheet name="Таблица2600" sheetId="12" r:id="rId12"/>
    <sheet name="Таблица2700" sheetId="13" r:id="rId13"/>
    <sheet name="Таблица2800" sheetId="14" r:id="rId14"/>
    <sheet name="Таблица2801" sheetId="33" r:id="rId15"/>
    <sheet name="Таблица2900" sheetId="30" r:id="rId16"/>
    <sheet name="Таблица2910" sheetId="31" r:id="rId17"/>
    <sheet name="Таблица3000" sheetId="15" r:id="rId18"/>
    <sheet name="@СубТаблица3000" sheetId="16" r:id="rId19"/>
    <sheet name="Таблица4000" sheetId="17" r:id="rId20"/>
    <sheet name="@СубТаблица4000" sheetId="18" r:id="rId21"/>
    <sheet name="Таблица4001" sheetId="19" r:id="rId22"/>
    <sheet name="@СубТаблица4001" sheetId="20" r:id="rId23"/>
    <sheet name="Таблица4002" sheetId="21" r:id="rId24"/>
    <sheet name="Таблица4100" sheetId="22" r:id="rId25"/>
    <sheet name="Таблица4110" sheetId="23" r:id="rId26"/>
    <sheet name="@СубТаблица4110" sheetId="32" r:id="rId27"/>
    <sheet name="Таблица4200" sheetId="24" r:id="rId28"/>
    <sheet name="Таблица4201" sheetId="25" r:id="rId29"/>
    <sheet name="Таблица4300" sheetId="26" r:id="rId30"/>
    <sheet name="Таблица4301" sheetId="27" r:id="rId31"/>
    <sheet name="Таблица4302" sheetId="28" r:id="rId32"/>
    <sheet name="Таблица4400" sheetId="29" r:id="rId33"/>
  </sheets>
  <definedNames>
    <definedName name="Z2000_GR2_020" localSheetId="3">Таблица2000_1!#REF!</definedName>
    <definedName name="Z2000_GR2_030" localSheetId="3">Таблица2000_1!#REF!</definedName>
    <definedName name="Z2000_GR2_040" localSheetId="3">Таблица2000_1!#REF!</definedName>
    <definedName name="Z2000_GR2_050" localSheetId="3">Таблица2000_1!#REF!</definedName>
    <definedName name="Z2000_GR2_060" localSheetId="3">Таблица2000_1!#REF!</definedName>
    <definedName name="Z2000_GR2_070" localSheetId="3">Таблица2000_1!#REF!</definedName>
    <definedName name="Z2000_GR2_080" localSheetId="3">Таблица2000_1!#REF!</definedName>
    <definedName name="Z2000_GR2_090" localSheetId="3">Таблица2000_1!#REF!</definedName>
    <definedName name="Z2000_GR2_100" localSheetId="3">Таблица2000_1!#REF!</definedName>
    <definedName name="Z2000_GR2_110" localSheetId="3">Таблица2000_1!#REF!</definedName>
    <definedName name="Z2000_GR2_120" localSheetId="3">Таблица2000_1!#REF!</definedName>
    <definedName name="Z2000_GR2_130" localSheetId="3">Таблица2000_1!#REF!</definedName>
    <definedName name="Z2000_GR2_140" localSheetId="3">Таблица2000_1!#REF!</definedName>
    <definedName name="Z2000_GR2_150" localSheetId="3">Таблица2000_1!#REF!</definedName>
    <definedName name="Z2000_GR2_160" localSheetId="3">Таблица2000_1!#REF!</definedName>
    <definedName name="Z2000_GR2_180" localSheetId="3">Таблица2000_1!#REF!</definedName>
    <definedName name="Z2000_GR2_190" localSheetId="3">Таблица2000_1!#REF!</definedName>
    <definedName name="Z2000_GR2_200" localSheetId="3">Таблица2000_1!#REF!</definedName>
    <definedName name="Z2000_GR3_020" localSheetId="3">Таблица2000_1!#REF!</definedName>
    <definedName name="Z2000_GR3_030" localSheetId="3">Таблица2000_1!#REF!</definedName>
    <definedName name="Z2000_GR3_040" localSheetId="3">Таблица2000_1!#REF!</definedName>
    <definedName name="Z2000_GR3_050" localSheetId="3">Таблица2000_1!#REF!</definedName>
    <definedName name="Z2000_GR3_060" localSheetId="3">Таблица2000_1!#REF!</definedName>
    <definedName name="Z2000_GR3_070" localSheetId="3">Таблица2000_1!#REF!</definedName>
    <definedName name="Z2000_GR3_080" localSheetId="3">Таблица2000_1!#REF!</definedName>
    <definedName name="Z2000_GR3_090" localSheetId="3">Таблица2000_1!#REF!</definedName>
    <definedName name="Z2000_GR3_100" localSheetId="3">Таблица2000_1!#REF!</definedName>
    <definedName name="Z2000_GR3_110" localSheetId="3">Таблица2000_1!#REF!</definedName>
    <definedName name="Z2000_GR3_120" localSheetId="3">Таблица2000_1!#REF!</definedName>
    <definedName name="Z2000_GR3_130" localSheetId="3">Таблица2000_1!#REF!</definedName>
    <definedName name="Z2000_GR3_140" localSheetId="3">Таблица2000_1!#REF!</definedName>
    <definedName name="Z2000_GR3_150" localSheetId="3">Таблица2000_1!#REF!</definedName>
    <definedName name="Z2000_GR3_160" localSheetId="3">Таблица2000_1!#REF!</definedName>
    <definedName name="Z2000_GR3_180" localSheetId="3">Таблица2000_1!#REF!</definedName>
    <definedName name="Z2000_GR3_190" localSheetId="3">Таблица2000_1!#REF!</definedName>
    <definedName name="Z2000_GR3_200" localSheetId="3">Таблица2000_1!#REF!</definedName>
    <definedName name="Z2000_GR4_020" localSheetId="3">Таблица2000_1!#REF!</definedName>
    <definedName name="Z2000_GR4_030" localSheetId="3">Таблица2000_1!#REF!</definedName>
    <definedName name="Z2000_GR4_040" localSheetId="3">Таблица2000_1!#REF!</definedName>
    <definedName name="Z2000_GR4_050" localSheetId="3">Таблица2000_1!#REF!</definedName>
    <definedName name="Z2000_GR4_060" localSheetId="3">Таблица2000_1!#REF!</definedName>
    <definedName name="Z2000_GR4_070" localSheetId="3">Таблица2000_1!#REF!</definedName>
    <definedName name="Z2000_GR4_080" localSheetId="3">Таблица2000_1!#REF!</definedName>
    <definedName name="Z2000_GR4_090" localSheetId="3">Таблица2000_1!#REF!</definedName>
    <definedName name="Z2000_GR4_100" localSheetId="3">Таблица2000_1!#REF!</definedName>
    <definedName name="Z2000_GR4_110" localSheetId="3">Таблица2000_1!#REF!</definedName>
    <definedName name="Z2000_GR4_120" localSheetId="3">Таблица2000_1!#REF!</definedName>
    <definedName name="Z2000_GR4_130" localSheetId="3">Таблица2000_1!#REF!</definedName>
    <definedName name="Z2000_GR4_140" localSheetId="3">Таблица2000_1!#REF!</definedName>
    <definedName name="Z2000_GR4_150" localSheetId="3">Таблица2000_1!#REF!</definedName>
    <definedName name="Z2000_GR4_160" localSheetId="3">Таблица2000_1!#REF!</definedName>
    <definedName name="Z2000_GR4_170" localSheetId="3">Таблица2000_1!#REF!</definedName>
    <definedName name="Z2000_GR4_180" localSheetId="3">Таблица2000_1!#REF!</definedName>
    <definedName name="Z2000_GR4_190" localSheetId="3">Таблица2000_1!#REF!</definedName>
    <definedName name="Z2000_GR4_200" localSheetId="3">Таблица2000_1!#REF!</definedName>
    <definedName name="Z2000_GR5_020" localSheetId="3">Таблица2000_1!#REF!</definedName>
    <definedName name="Z2000_GR5_030" localSheetId="3">Таблица2000_1!#REF!</definedName>
    <definedName name="Z2000_GR5_040" localSheetId="3">Таблица2000_1!#REF!</definedName>
    <definedName name="Z2000_GR5_050" localSheetId="3">Таблица2000_1!#REF!</definedName>
    <definedName name="Z2000_GR5_060" localSheetId="3">Таблица2000_1!#REF!</definedName>
    <definedName name="Z2000_GR5_070" localSheetId="3">Таблица2000_1!#REF!</definedName>
    <definedName name="Z2000_GR5_080" localSheetId="3">Таблица2000_1!#REF!</definedName>
    <definedName name="Z2000_GR5_090" localSheetId="3">Таблица2000_1!#REF!</definedName>
    <definedName name="Z2000_GR5_100" localSheetId="3">Таблица2000_1!#REF!</definedName>
    <definedName name="Z2000_GR5_110" localSheetId="3">Таблица2000_1!#REF!</definedName>
    <definedName name="Z2000_GR5_120" localSheetId="3">Таблица2000_1!#REF!</definedName>
    <definedName name="Z2000_GR5_130" localSheetId="3">Таблица2000_1!#REF!</definedName>
    <definedName name="Z2000_GR5_140" localSheetId="3">Таблица2000_1!#REF!</definedName>
    <definedName name="Z2000_GR5_150" localSheetId="3">Таблица2000_1!#REF!</definedName>
    <definedName name="Z2000_GR5_160" localSheetId="3">Таблица2000_1!#REF!</definedName>
    <definedName name="Z2000_GR5_170" localSheetId="3">Таблица2000_1!#REF!</definedName>
    <definedName name="Z2000_GR5_180" localSheetId="3">Таблица2000_1!#REF!</definedName>
    <definedName name="Z2000_GR5_190" localSheetId="3">Таблица2000_1!#REF!</definedName>
    <definedName name="Z2000_GR5_200" localSheetId="3">Таблица2000_1!#REF!</definedName>
    <definedName name="Z2000_GR6_020" localSheetId="3">Таблица2000_1!#REF!</definedName>
    <definedName name="Z2000_GR6_030" localSheetId="3">Таблица2000_1!#REF!</definedName>
    <definedName name="Z2000_GR6_040" localSheetId="3">Таблица2000_1!#REF!</definedName>
    <definedName name="Z2000_GR6_050" localSheetId="3">Таблица2000_1!#REF!</definedName>
    <definedName name="Z2000_GR6_060" localSheetId="3">Таблица2000_1!#REF!</definedName>
    <definedName name="Z2000_GR6_070" localSheetId="3">Таблица2000_1!#REF!</definedName>
    <definedName name="Z2000_GR6_080" localSheetId="3">Таблица2000_1!#REF!</definedName>
    <definedName name="Z2000_GR6_090" localSheetId="3">Таблица2000_1!#REF!</definedName>
    <definedName name="Z2000_GR6_100" localSheetId="3">Таблица2000_1!#REF!</definedName>
    <definedName name="Z2000_GR6_110" localSheetId="3">Таблица2000_1!#REF!</definedName>
    <definedName name="Z2000_GR6_120" localSheetId="3">Таблица2000_1!#REF!</definedName>
    <definedName name="Z2000_GR6_130" localSheetId="3">Таблица2000_1!#REF!</definedName>
    <definedName name="Z2000_GR6_140" localSheetId="3">Таблица2000_1!#REF!</definedName>
    <definedName name="Z2000_GR6_150" localSheetId="3">Таблица2000_1!#REF!</definedName>
    <definedName name="Z2000_GR6_160" localSheetId="3">Таблица2000_1!#REF!</definedName>
    <definedName name="Z2000_GR6_170" localSheetId="3">Таблица2000_1!#REF!</definedName>
    <definedName name="Z2000_GR6_180" localSheetId="3">Таблица2000_1!#REF!</definedName>
    <definedName name="Z2000_GR6_190" localSheetId="3">Таблица2000_1!#REF!</definedName>
    <definedName name="Z2000_GR6_200" localSheetId="3">Таблица2000_1!#REF!</definedName>
    <definedName name="Z2000_GR7_020" localSheetId="3">Таблица2000_1!#REF!</definedName>
    <definedName name="Z2000_GR7_030" localSheetId="3">Таблица2000_1!#REF!</definedName>
    <definedName name="Z2000_GR7_040" localSheetId="3">Таблица2000_1!#REF!</definedName>
    <definedName name="Z2000_GR7_050" localSheetId="3">Таблица2000_1!#REF!</definedName>
    <definedName name="Z2000_GR7_060" localSheetId="3">Таблица2000_1!#REF!</definedName>
    <definedName name="Z2000_GR7_070" localSheetId="3">Таблица2000_1!#REF!</definedName>
    <definedName name="Z2000_GR7_073" localSheetId="3">Таблица2000_1!#REF!</definedName>
    <definedName name="Z2000_GR7_090" localSheetId="3">Таблица2000_1!#REF!</definedName>
    <definedName name="Z2000_GR7_100" localSheetId="3">Таблица2000_1!#REF!</definedName>
    <definedName name="Z2000_GR7_110" localSheetId="3">Таблица2000_1!#REF!</definedName>
    <definedName name="Z2000_GR7_120" localSheetId="3">Таблица2000_1!#REF!</definedName>
    <definedName name="Z2000_GR7_130" localSheetId="3">Таблица2000_1!#REF!</definedName>
    <definedName name="Z2000_GR7_140" localSheetId="3">Таблица2000_1!#REF!</definedName>
    <definedName name="Z2000_GR7_150" localSheetId="3">Таблица2000_1!#REF!</definedName>
    <definedName name="Z2000_GR7_160" localSheetId="3">Таблица2000_1!#REF!</definedName>
    <definedName name="Z2000_GR7_170" localSheetId="3">Таблица2000_1!#REF!</definedName>
    <definedName name="Z2000_GR7_180" localSheetId="3">Таблица2000_1!#REF!</definedName>
    <definedName name="Z2000_GR7_190" localSheetId="3">Таблица2000_1!#REF!</definedName>
    <definedName name="Z2000_GR7_200" localSheetId="3">Таблица2000_1!#REF!</definedName>
    <definedName name="Z2000_GR8_020" localSheetId="3">Таблица2000_1!#REF!</definedName>
    <definedName name="Z2000_GR8_030" localSheetId="3">Таблица2000_1!#REF!</definedName>
    <definedName name="Z2000_GR8_040" localSheetId="3">Таблица2000_1!#REF!</definedName>
    <definedName name="Z2000_GR8_050" localSheetId="3">Таблица2000_1!#REF!</definedName>
    <definedName name="Z2000_GR8_060" localSheetId="3">Таблица2000_1!#REF!</definedName>
    <definedName name="Z2000_GR8_070" localSheetId="3">Таблица2000_1!#REF!</definedName>
    <definedName name="Z2000_GR8_080" localSheetId="3">Таблица2000_1!#REF!</definedName>
    <definedName name="Z2000_GR8_090" localSheetId="3">Таблица2000_1!#REF!</definedName>
    <definedName name="Z2000_GR8_100" localSheetId="3">Таблица2000_1!#REF!</definedName>
    <definedName name="Z2000_GR8_110" localSheetId="3">Таблица2000_1!#REF!</definedName>
    <definedName name="Z2000_GR8_120" localSheetId="3">Таблица2000_1!#REF!</definedName>
    <definedName name="Z2000_GR8_130" localSheetId="3">Таблица2000_1!#REF!</definedName>
    <definedName name="Z2000_GR8_140" localSheetId="3">Таблица2000_1!#REF!</definedName>
    <definedName name="Z2000_GR8_150" localSheetId="3">Таблица2000_1!#REF!</definedName>
    <definedName name="Z2000_GR8_160" localSheetId="3">Таблица2000_1!#REF!</definedName>
    <definedName name="Z2000_GR8_170" localSheetId="3">Таблица2000_1!#REF!</definedName>
    <definedName name="Z2000_GR8_180" localSheetId="3">Таблица2000_1!#REF!</definedName>
    <definedName name="Z2000_GR8_190" localSheetId="3">Таблица2000_1!#REF!</definedName>
    <definedName name="Z2000_GR8_200" localSheetId="3">Таблица2000_1!#REF!</definedName>
    <definedName name="Z3000_GR1_001" localSheetId="18">'@СубТаблица3000'!#REF!</definedName>
    <definedName name="Z3000_GR1_001" localSheetId="17">Таблица3000!$K$11</definedName>
    <definedName name="Z3000_GR1_002" localSheetId="18">'@СубТаблица3000'!#REF!</definedName>
    <definedName name="Z3000_GR1_002" localSheetId="17">Таблица3000!$K$12</definedName>
    <definedName name="Z3000_GR1_003" localSheetId="18">'@СубТаблица3000'!#REF!</definedName>
    <definedName name="Z3000_GR1_003" localSheetId="17">Таблица3000!$K$13</definedName>
    <definedName name="Z3000_GR1_004" localSheetId="18">'@СубТаблица3000'!#REF!</definedName>
    <definedName name="Z3000_GR1_004" localSheetId="17">Таблица3000!$K$14</definedName>
    <definedName name="Z3000_GR1_005" localSheetId="18">'@СубТаблица3000'!#REF!</definedName>
    <definedName name="Z3000_GR1_005" localSheetId="17">Таблица3000!$K$15</definedName>
    <definedName name="Z3000_GR1_006" localSheetId="18">'@СубТаблица3000'!#REF!</definedName>
    <definedName name="Z3000_GR1_006" localSheetId="17">Таблица3000!$K$29</definedName>
    <definedName name="Z3000_GR1_007" localSheetId="18">'@СубТаблица3000'!#REF!</definedName>
    <definedName name="Z3000_GR1_007" localSheetId="17">Таблица3000!$K$31</definedName>
    <definedName name="Z3000_GR1_051" localSheetId="18">'@СубТаблица3000'!#REF!</definedName>
    <definedName name="Z3000_GR1_051" localSheetId="17">Таблица3000!$K$16</definedName>
    <definedName name="Z3000_GR1_052" localSheetId="18">'@СубТаблица3000'!#REF!</definedName>
    <definedName name="Z3000_GR1_052" localSheetId="17">Таблица3000!$K$17</definedName>
    <definedName name="Z3000_GR1_053" localSheetId="18">'@СубТаблица3000'!#REF!</definedName>
    <definedName name="Z3000_GR1_053" localSheetId="17">Таблица3000!$K$19</definedName>
    <definedName name="Z3000_GR1_054" localSheetId="18">'@СубТаблица3000'!#REF!</definedName>
    <definedName name="Z3000_GR1_054" localSheetId="17">Таблица3000!#REF!</definedName>
    <definedName name="Z3000_GR1_055" localSheetId="18">'@СубТаблица3000'!#REF!</definedName>
    <definedName name="Z3000_GR1_055" localSheetId="17">Таблица3000!$K$24</definedName>
    <definedName name="Z3000_GR1_056" localSheetId="18">'@СубТаблица3000'!#REF!</definedName>
    <definedName name="Z3000_GR1_056" localSheetId="17">Таблица3000!$K$26</definedName>
    <definedName name="Z3000_GR1_057" localSheetId="18">'@СубТаблица3000'!#REF!</definedName>
    <definedName name="Z3000_GR1_057" localSheetId="17">Таблица3000!$K$27</definedName>
    <definedName name="Z3000_GR1_058" localSheetId="18">'@СубТаблица3000'!#REF!</definedName>
    <definedName name="Z3000_GR1_058" localSheetId="17">Таблица3000!$K$28</definedName>
    <definedName name="Z3000_GR1_521" localSheetId="18">'@СубТаблица3000'!#REF!</definedName>
    <definedName name="Z3000_GR1_521" localSheetId="17">Таблица3000!$K$18</definedName>
    <definedName name="Z3000_GR1_541" localSheetId="18">'@СубТаблица3000'!#REF!</definedName>
    <definedName name="Z3000_GR1_541" localSheetId="17">Таблица3000!#REF!</definedName>
    <definedName name="Z3000_GR1_542" localSheetId="18">'@СубТаблица3000'!#REF!</definedName>
    <definedName name="Z3000_GR1_542" localSheetId="17">Таблица3000!#REF!</definedName>
    <definedName name="Z3000_GR1_543" localSheetId="18">'@СубТаблица3000'!#REF!</definedName>
    <definedName name="Z3000_GR1_543" localSheetId="17">Таблица3000!#REF!</definedName>
    <definedName name="Z3000_GR1_551" localSheetId="18">'@СубТаблица3000'!#REF!</definedName>
    <definedName name="Z3000_GR1_551" localSheetId="17">Таблица3000!$K$25</definedName>
    <definedName name="Z3000_GR2_001" localSheetId="18">'@СубТаблица3000'!#REF!</definedName>
    <definedName name="Z3000_GR2_001" localSheetId="17">Таблица3000!#REF!</definedName>
    <definedName name="Z3000_GR2_002" localSheetId="18">'@СубТаблица3000'!#REF!</definedName>
    <definedName name="Z3000_GR2_002" localSheetId="17">Таблица3000!#REF!</definedName>
    <definedName name="Z3000_GR2_003" localSheetId="18">'@СубТаблица3000'!#REF!</definedName>
    <definedName name="Z3000_GR2_003" localSheetId="17">Таблица3000!#REF!</definedName>
    <definedName name="Z3000_GR2_004" localSheetId="18">'@СубТаблица3000'!#REF!</definedName>
    <definedName name="Z3000_GR2_004" localSheetId="17">Таблица3000!#REF!</definedName>
    <definedName name="Z3000_GR2_005" localSheetId="18">'@СубТаблица3000'!#REF!</definedName>
    <definedName name="Z3000_GR2_005" localSheetId="17">Таблица3000!#REF!</definedName>
    <definedName name="Z3000_GR2_006" localSheetId="18">'@СубТаблица3000'!#REF!</definedName>
    <definedName name="Z3000_GR2_006" localSheetId="17">Таблица3000!#REF!</definedName>
    <definedName name="Z3000_GR2_007" localSheetId="18">'@СубТаблица3000'!#REF!</definedName>
    <definedName name="Z3000_GR2_007" localSheetId="17">Таблица3000!#REF!</definedName>
    <definedName name="Z3000_GR2_051" localSheetId="18">'@СубТаблица3000'!#REF!</definedName>
    <definedName name="Z3000_GR2_051" localSheetId="17">Таблица3000!#REF!</definedName>
    <definedName name="Z3000_GR2_052" localSheetId="18">'@СубТаблица3000'!#REF!</definedName>
    <definedName name="Z3000_GR2_052" localSheetId="17">Таблица3000!#REF!</definedName>
    <definedName name="Z3000_GR2_053" localSheetId="18">'@СубТаблица3000'!#REF!</definedName>
    <definedName name="Z3000_GR2_053" localSheetId="17">Таблица3000!#REF!</definedName>
    <definedName name="Z3000_GR2_054" localSheetId="18">'@СубТаблица3000'!#REF!</definedName>
    <definedName name="Z3000_GR2_054" localSheetId="17">Таблица3000!#REF!</definedName>
    <definedName name="Z3000_GR2_055" localSheetId="18">'@СубТаблица3000'!#REF!</definedName>
    <definedName name="Z3000_GR2_055" localSheetId="17">Таблица3000!#REF!</definedName>
    <definedName name="Z3000_GR2_056" localSheetId="18">'@СубТаблица3000'!#REF!</definedName>
    <definedName name="Z3000_GR2_056" localSheetId="17">Таблица3000!#REF!</definedName>
    <definedName name="Z3000_GR2_057" localSheetId="18">'@СубТаблица3000'!#REF!</definedName>
    <definedName name="Z3000_GR2_057" localSheetId="17">Таблица3000!#REF!</definedName>
    <definedName name="Z3000_GR2_058" localSheetId="18">'@СубТаблица3000'!#REF!</definedName>
    <definedName name="Z3000_GR2_058" localSheetId="17">Таблица3000!#REF!</definedName>
    <definedName name="Z3000_GR2_521" localSheetId="18">'@СубТаблица3000'!#REF!</definedName>
    <definedName name="Z3000_GR2_521" localSheetId="17">Таблица3000!#REF!</definedName>
    <definedName name="Z3000_GR2_541" localSheetId="18">'@СубТаблица3000'!#REF!</definedName>
    <definedName name="Z3000_GR2_541" localSheetId="17">Таблица3000!#REF!</definedName>
    <definedName name="Z3000_GR2_542" localSheetId="18">'@СубТаблица3000'!#REF!</definedName>
    <definedName name="Z3000_GR2_542" localSheetId="17">Таблица3000!#REF!</definedName>
    <definedName name="Z3000_GR2_543" localSheetId="18">'@СубТаблица3000'!#REF!</definedName>
    <definedName name="Z3000_GR2_543" localSheetId="17">Таблица3000!#REF!</definedName>
    <definedName name="Z3000_GR2_551" localSheetId="18">'@СубТаблица3000'!#REF!</definedName>
    <definedName name="Z3000_GR2_551" localSheetId="17">Таблица3000!#REF!</definedName>
    <definedName name="Z3000_GR3_001" localSheetId="18">'@СубТаблица3000'!#REF!</definedName>
    <definedName name="Z3000_GR3_001" localSheetId="17">Таблица3000!#REF!</definedName>
    <definedName name="Z3000_GR3_002" localSheetId="18">'@СубТаблица3000'!#REF!</definedName>
    <definedName name="Z3000_GR3_002" localSheetId="17">Таблица3000!#REF!</definedName>
    <definedName name="Z3000_GR3_003" localSheetId="18">'@СубТаблица3000'!#REF!</definedName>
    <definedName name="Z3000_GR3_003" localSheetId="17">Таблица3000!#REF!</definedName>
    <definedName name="Z3000_GR3_004" localSheetId="18">'@СубТаблица3000'!#REF!</definedName>
    <definedName name="Z3000_GR3_004" localSheetId="17">Таблица3000!#REF!</definedName>
    <definedName name="Z3000_GR3_005" localSheetId="18">'@СубТаблица3000'!#REF!</definedName>
    <definedName name="Z3000_GR3_005" localSheetId="17">Таблица3000!#REF!</definedName>
    <definedName name="Z3000_GR3_006" localSheetId="18">'@СубТаблица3000'!#REF!</definedName>
    <definedName name="Z3000_GR3_006" localSheetId="17">Таблица3000!#REF!</definedName>
    <definedName name="Z3000_GR3_007" localSheetId="18">'@СубТаблица3000'!#REF!</definedName>
    <definedName name="Z3000_GR3_007" localSheetId="17">Таблица3000!#REF!</definedName>
    <definedName name="Z3000_GR3_051" localSheetId="18">'@СубТаблица3000'!#REF!</definedName>
    <definedName name="Z3000_GR3_051" localSheetId="17">Таблица3000!#REF!</definedName>
    <definedName name="Z3000_GR3_052" localSheetId="18">'@СубТаблица3000'!#REF!</definedName>
    <definedName name="Z3000_GR3_052" localSheetId="17">Таблица3000!#REF!</definedName>
    <definedName name="Z3000_GR3_053" localSheetId="18">'@СубТаблица3000'!#REF!</definedName>
    <definedName name="Z3000_GR3_053" localSheetId="17">Таблица3000!#REF!</definedName>
    <definedName name="Z3000_GR3_054" localSheetId="18">'@СубТаблица3000'!#REF!</definedName>
    <definedName name="Z3000_GR3_054" localSheetId="17">Таблица3000!#REF!</definedName>
    <definedName name="Z3000_GR3_055" localSheetId="18">'@СубТаблица3000'!#REF!</definedName>
    <definedName name="Z3000_GR3_055" localSheetId="17">Таблица3000!#REF!</definedName>
    <definedName name="Z3000_GR3_056" localSheetId="18">'@СубТаблица3000'!#REF!</definedName>
    <definedName name="Z3000_GR3_056" localSheetId="17">Таблица3000!#REF!</definedName>
    <definedName name="Z3000_GR3_057" localSheetId="18">'@СубТаблица3000'!#REF!</definedName>
    <definedName name="Z3000_GR3_057" localSheetId="17">Таблица3000!#REF!</definedName>
    <definedName name="Z3000_GR3_058" localSheetId="18">'@СубТаблица3000'!#REF!</definedName>
    <definedName name="Z3000_GR3_058" localSheetId="17">Таблица3000!#REF!</definedName>
    <definedName name="Z3000_GR3_521" localSheetId="18">'@СубТаблица3000'!#REF!</definedName>
    <definedName name="Z3000_GR3_521" localSheetId="17">Таблица3000!#REF!</definedName>
    <definedName name="Z3000_GR3_541" localSheetId="18">'@СубТаблица3000'!#REF!</definedName>
    <definedName name="Z3000_GR3_541" localSheetId="17">Таблица3000!#REF!</definedName>
    <definedName name="Z3000_GR3_542" localSheetId="18">'@СубТаблица3000'!#REF!</definedName>
    <definedName name="Z3000_GR3_542" localSheetId="17">Таблица3000!#REF!</definedName>
    <definedName name="Z3000_GR3_543" localSheetId="18">'@СубТаблица3000'!#REF!</definedName>
    <definedName name="Z3000_GR3_543" localSheetId="17">Таблица3000!#REF!</definedName>
    <definedName name="Z3000_GR3_551" localSheetId="18">'@СубТаблица3000'!#REF!</definedName>
    <definedName name="Z3000_GR3_551" localSheetId="17">Таблица3000!#REF!</definedName>
    <definedName name="Z3000_GR4_001" localSheetId="18">'@СубТаблица3000'!#REF!</definedName>
    <definedName name="Z3000_GR4_001" localSheetId="17">Таблица3000!#REF!</definedName>
    <definedName name="Z3000_GR4_002" localSheetId="18">'@СубТаблица3000'!#REF!</definedName>
    <definedName name="Z3000_GR4_002" localSheetId="17">Таблица3000!#REF!</definedName>
    <definedName name="Z3000_GR4_003" localSheetId="18">'@СубТаблица3000'!#REF!</definedName>
    <definedName name="Z3000_GR4_003" localSheetId="17">Таблица3000!#REF!</definedName>
    <definedName name="Z3000_GR4_004" localSheetId="18">'@СубТаблица3000'!#REF!</definedName>
    <definedName name="Z3000_GR4_004" localSheetId="17">Таблица3000!#REF!</definedName>
    <definedName name="Z3000_GR4_005" localSheetId="18">'@СубТаблица3000'!#REF!</definedName>
    <definedName name="Z3000_GR4_005" localSheetId="17">Таблица3000!#REF!</definedName>
    <definedName name="Z3000_GR4_006" localSheetId="18">'@СубТаблица3000'!#REF!</definedName>
    <definedName name="Z3000_GR4_006" localSheetId="17">Таблица3000!#REF!</definedName>
    <definedName name="Z3000_GR4_007" localSheetId="18">'@СубТаблица3000'!#REF!</definedName>
    <definedName name="Z3000_GR4_007" localSheetId="17">Таблица3000!#REF!</definedName>
    <definedName name="Z3000_GR4_051" localSheetId="18">'@СубТаблица3000'!#REF!</definedName>
    <definedName name="Z3000_GR4_051" localSheetId="17">Таблица3000!#REF!</definedName>
    <definedName name="Z3000_GR4_052" localSheetId="18">'@СубТаблица3000'!#REF!</definedName>
    <definedName name="Z3000_GR4_052" localSheetId="17">Таблица3000!#REF!</definedName>
    <definedName name="Z3000_GR4_053" localSheetId="18">'@СубТаблица3000'!#REF!</definedName>
    <definedName name="Z3000_GR4_053" localSheetId="17">Таблица3000!#REF!</definedName>
    <definedName name="Z3000_GR4_054" localSheetId="18">'@СубТаблица3000'!#REF!</definedName>
    <definedName name="Z3000_GR4_054" localSheetId="17">Таблица3000!#REF!</definedName>
    <definedName name="Z3000_GR4_055" localSheetId="18">'@СубТаблица3000'!#REF!</definedName>
    <definedName name="Z3000_GR4_055" localSheetId="17">Таблица3000!#REF!</definedName>
    <definedName name="Z3000_GR4_056" localSheetId="18">'@СубТаблица3000'!#REF!</definedName>
    <definedName name="Z3000_GR4_056" localSheetId="17">Таблица3000!#REF!</definedName>
    <definedName name="Z3000_GR4_057" localSheetId="18">'@СубТаблица3000'!#REF!</definedName>
    <definedName name="Z3000_GR4_057" localSheetId="17">Таблица3000!#REF!</definedName>
    <definedName name="Z3000_GR4_058" localSheetId="18">'@СубТаблица3000'!#REF!</definedName>
    <definedName name="Z3000_GR4_058" localSheetId="17">Таблица3000!#REF!</definedName>
    <definedName name="Z3000_GR4_521" localSheetId="18">'@СубТаблица3000'!#REF!</definedName>
    <definedName name="Z3000_GR4_521" localSheetId="17">Таблица3000!#REF!</definedName>
    <definedName name="Z3000_GR4_541" localSheetId="18">'@СубТаблица3000'!#REF!</definedName>
    <definedName name="Z3000_GR4_541" localSheetId="17">Таблица3000!#REF!</definedName>
    <definedName name="Z3000_GR4_542" localSheetId="18">'@СубТаблица3000'!#REF!</definedName>
    <definedName name="Z3000_GR4_542" localSheetId="17">Таблица3000!#REF!</definedName>
    <definedName name="Z3000_GR4_543" localSheetId="18">'@СубТаблица3000'!#REF!</definedName>
    <definedName name="Z3000_GR4_543" localSheetId="17">Таблица3000!#REF!</definedName>
    <definedName name="Z3000_GR4_551" localSheetId="18">'@СубТаблица3000'!#REF!</definedName>
    <definedName name="Z3000_GR4_551" localSheetId="17">Таблица3000!#REF!</definedName>
    <definedName name="Z3000_GR5_001" localSheetId="18">'@СубТаблица3000'!#REF!</definedName>
    <definedName name="Z3000_GR5_001" localSheetId="17">Таблица3000!#REF!</definedName>
    <definedName name="Z3000_GR5_002" localSheetId="18">'@СубТаблица3000'!#REF!</definedName>
    <definedName name="Z3000_GR5_002" localSheetId="17">Таблица3000!#REF!</definedName>
    <definedName name="Z3000_GR5_003" localSheetId="18">'@СубТаблица3000'!#REF!</definedName>
    <definedName name="Z3000_GR5_003" localSheetId="17">Таблица3000!#REF!</definedName>
    <definedName name="Z3000_GR5_004" localSheetId="18">'@СубТаблица3000'!#REF!</definedName>
    <definedName name="Z3000_GR5_004" localSheetId="17">Таблица3000!#REF!</definedName>
    <definedName name="Z3000_GR5_005" localSheetId="18">'@СубТаблица3000'!#REF!</definedName>
    <definedName name="Z3000_GR5_005" localSheetId="17">Таблица3000!#REF!</definedName>
    <definedName name="Z3000_GR5_006" localSheetId="18">'@СубТаблица3000'!#REF!</definedName>
    <definedName name="Z3000_GR5_006" localSheetId="17">Таблица3000!#REF!</definedName>
    <definedName name="Z3000_GR5_007" localSheetId="18">'@СубТаблица3000'!#REF!</definedName>
    <definedName name="Z3000_GR5_007" localSheetId="17">Таблица3000!#REF!</definedName>
    <definedName name="Z3000_GR5_051" localSheetId="18">'@СубТаблица3000'!#REF!</definedName>
    <definedName name="Z3000_GR5_051" localSheetId="17">Таблица3000!#REF!</definedName>
    <definedName name="Z3000_GR5_052" localSheetId="18">'@СубТаблица3000'!#REF!</definedName>
    <definedName name="Z3000_GR5_052" localSheetId="17">Таблица3000!#REF!</definedName>
    <definedName name="Z3000_GR5_053" localSheetId="18">'@СубТаблица3000'!#REF!</definedName>
    <definedName name="Z3000_GR5_053" localSheetId="17">Таблица3000!#REF!</definedName>
    <definedName name="Z3000_GR5_054" localSheetId="18">'@СубТаблица3000'!#REF!</definedName>
    <definedName name="Z3000_GR5_054" localSheetId="17">Таблица3000!#REF!</definedName>
    <definedName name="Z3000_GR5_055" localSheetId="18">'@СубТаблица3000'!#REF!</definedName>
    <definedName name="Z3000_GR5_055" localSheetId="17">Таблица3000!#REF!</definedName>
    <definedName name="Z3000_GR5_056" localSheetId="18">'@СубТаблица3000'!#REF!</definedName>
    <definedName name="Z3000_GR5_056" localSheetId="17">Таблица3000!#REF!</definedName>
    <definedName name="Z3000_GR5_057" localSheetId="18">'@СубТаблица3000'!#REF!</definedName>
    <definedName name="Z3000_GR5_057" localSheetId="17">Таблица3000!#REF!</definedName>
    <definedName name="Z3000_GR5_058" localSheetId="18">'@СубТаблица3000'!#REF!</definedName>
    <definedName name="Z3000_GR5_058" localSheetId="17">Таблица3000!#REF!</definedName>
    <definedName name="Z3000_GR5_521" localSheetId="18">'@СубТаблица3000'!#REF!</definedName>
    <definedName name="Z3000_GR5_521" localSheetId="17">Таблица3000!#REF!</definedName>
    <definedName name="Z3000_GR5_541" localSheetId="18">'@СубТаблица3000'!#REF!</definedName>
    <definedName name="Z3000_GR5_541" localSheetId="17">Таблица3000!#REF!</definedName>
    <definedName name="Z3000_GR5_542" localSheetId="18">'@СубТаблица3000'!#REF!</definedName>
    <definedName name="Z3000_GR5_542" localSheetId="17">Таблица3000!#REF!</definedName>
    <definedName name="Z3000_GR5_543" localSheetId="18">'@СубТаблица3000'!#REF!</definedName>
    <definedName name="Z3000_GR5_543" localSheetId="17">Таблица3000!#REF!</definedName>
    <definedName name="Z3000_GR5_551" localSheetId="18">'@СубТаблица3000'!#REF!</definedName>
    <definedName name="Z3000_GR5_551" localSheetId="17">Таблица3000!#REF!</definedName>
    <definedName name="Z3000_GR6_001" localSheetId="18">'@СубТаблица3000'!#REF!</definedName>
    <definedName name="Z3000_GR6_001" localSheetId="17">Таблица3000!#REF!</definedName>
    <definedName name="Z3000_GR6_002" localSheetId="18">'@СубТаблица3000'!#REF!</definedName>
    <definedName name="Z3000_GR6_002" localSheetId="17">Таблица3000!#REF!</definedName>
    <definedName name="Z3000_GR6_003" localSheetId="18">'@СубТаблица3000'!#REF!</definedName>
    <definedName name="Z3000_GR6_003" localSheetId="17">Таблица3000!#REF!</definedName>
    <definedName name="Z3000_GR6_004" localSheetId="18">'@СубТаблица3000'!#REF!</definedName>
    <definedName name="Z3000_GR6_004" localSheetId="17">Таблица3000!#REF!</definedName>
    <definedName name="Z3000_GR6_005" localSheetId="18">'@СубТаблица3000'!#REF!</definedName>
    <definedName name="Z3000_GR6_005" localSheetId="17">Таблица3000!#REF!</definedName>
    <definedName name="Z3000_GR6_006" localSheetId="18">'@СубТаблица3000'!#REF!</definedName>
    <definedName name="Z3000_GR6_006" localSheetId="17">Таблица3000!#REF!</definedName>
    <definedName name="Z3000_GR6_007" localSheetId="18">'@СубТаблица3000'!#REF!</definedName>
    <definedName name="Z3000_GR6_007" localSheetId="17">Таблица3000!#REF!</definedName>
    <definedName name="Z3000_GR6_051" localSheetId="18">'@СубТаблица3000'!#REF!</definedName>
    <definedName name="Z3000_GR6_051" localSheetId="17">Таблица3000!#REF!</definedName>
    <definedName name="Z3000_GR6_052" localSheetId="18">'@СубТаблица3000'!#REF!</definedName>
    <definedName name="Z3000_GR6_052" localSheetId="17">Таблица3000!#REF!</definedName>
    <definedName name="Z3000_GR6_053" localSheetId="18">'@СубТаблица3000'!#REF!</definedName>
    <definedName name="Z3000_GR6_053" localSheetId="17">Таблица3000!#REF!</definedName>
    <definedName name="Z3000_GR6_054" localSheetId="18">'@СубТаблица3000'!#REF!</definedName>
    <definedName name="Z3000_GR6_054" localSheetId="17">Таблица3000!#REF!</definedName>
    <definedName name="Z3000_GR6_055" localSheetId="18">'@СубТаблица3000'!#REF!</definedName>
    <definedName name="Z3000_GR6_055" localSheetId="17">Таблица3000!#REF!</definedName>
    <definedName name="Z3000_GR6_056" localSheetId="18">'@СубТаблица3000'!#REF!</definedName>
    <definedName name="Z3000_GR6_056" localSheetId="17">Таблица3000!#REF!</definedName>
    <definedName name="Z3000_GR6_057" localSheetId="18">'@СубТаблица3000'!#REF!</definedName>
    <definedName name="Z3000_GR6_057" localSheetId="17">Таблица3000!#REF!</definedName>
    <definedName name="Z3000_GR6_058" localSheetId="18">'@СубТаблица3000'!#REF!</definedName>
    <definedName name="Z3000_GR6_058" localSheetId="17">Таблица3000!#REF!</definedName>
    <definedName name="Z3000_GR6_521" localSheetId="18">'@СубТаблица3000'!#REF!</definedName>
    <definedName name="Z3000_GR6_521" localSheetId="17">Таблица3000!#REF!</definedName>
    <definedName name="Z3000_GR6_541" localSheetId="18">'@СубТаблица3000'!#REF!</definedName>
    <definedName name="Z3000_GR6_541" localSheetId="17">Таблица3000!#REF!</definedName>
    <definedName name="Z3000_GR6_542" localSheetId="18">'@СубТаблица3000'!#REF!</definedName>
    <definedName name="Z3000_GR6_542" localSheetId="17">Таблица3000!#REF!</definedName>
    <definedName name="Z3000_GR6_543" localSheetId="18">'@СубТаблица3000'!#REF!</definedName>
    <definedName name="Z3000_GR6_543" localSheetId="17">Таблица3000!#REF!</definedName>
    <definedName name="Z3000_GR6_551" localSheetId="18">'@СубТаблица3000'!#REF!</definedName>
    <definedName name="Z3000_GR6_551" localSheetId="17">Таблица3000!#REF!</definedName>
    <definedName name="Z4000_GR1_001" localSheetId="20">'@СубТаблица4000'!#REF!</definedName>
    <definedName name="Z4000_GR1_001" localSheetId="19">Таблица4000!#REF!</definedName>
    <definedName name="Z4000_GR1_020" localSheetId="20">'@СубТаблица4000'!#REF!</definedName>
    <definedName name="Z4000_GR1_020" localSheetId="19">Таблица4000!#REF!</definedName>
    <definedName name="Z4000_GR1_021" localSheetId="20">'@СубТаблица4000'!#REF!</definedName>
    <definedName name="Z4000_GR1_021" localSheetId="19">Таблица4000!#REF!</definedName>
    <definedName name="Z4000_GR1_022" localSheetId="20">'@СубТаблица4000'!#REF!</definedName>
    <definedName name="Z4000_GR1_022" localSheetId="19">Таблица4000!#REF!</definedName>
    <definedName name="Z4000_GR1_030" localSheetId="20">'@СубТаблица4000'!#REF!</definedName>
    <definedName name="Z4000_GR1_030" localSheetId="19">Таблица4000!#REF!</definedName>
    <definedName name="Z4000_GR1_031" localSheetId="20">'@СубТаблица4000'!#REF!</definedName>
    <definedName name="Z4000_GR1_031" localSheetId="19">Таблица4000!#REF!</definedName>
    <definedName name="Z4000_GR1_040" localSheetId="20">'@СубТаблица4000'!#REF!</definedName>
    <definedName name="Z4000_GR1_040" localSheetId="19">Таблица4000!#REF!</definedName>
    <definedName name="Z4000_GR1_041" localSheetId="20">'@СубТаблица4000'!#REF!</definedName>
    <definedName name="Z4000_GR1_041" localSheetId="19">Таблица4000!#REF!</definedName>
    <definedName name="Z4000_GR1_042" localSheetId="20">'@СубТаблица4000'!#REF!</definedName>
    <definedName name="Z4000_GR1_042" localSheetId="19">Таблица4000!#REF!</definedName>
    <definedName name="Z4000_GR1_043" localSheetId="20">'@СубТаблица4000'!#REF!</definedName>
    <definedName name="Z4000_GR1_043" localSheetId="19">Таблица4000!#REF!</definedName>
    <definedName name="Z4000_GR1_050" localSheetId="20">'@СубТаблица4000'!#REF!</definedName>
    <definedName name="Z4000_GR1_050" localSheetId="19">Таблица4000!#REF!</definedName>
    <definedName name="Z4000_GR1_051" localSheetId="20">'@СубТаблица4000'!#REF!</definedName>
    <definedName name="Z4000_GR1_051" localSheetId="19">Таблица4000!#REF!</definedName>
    <definedName name="Z4000_GR1_060" localSheetId="20">'@СубТаблица4000'!#REF!</definedName>
    <definedName name="Z4000_GR1_060" localSheetId="19">Таблица4000!#REF!</definedName>
    <definedName name="Z4000_GR1_061" localSheetId="20">'@СубТаблица4000'!#REF!</definedName>
    <definedName name="Z4000_GR1_061" localSheetId="19">Таблица4000!#REF!</definedName>
    <definedName name="Z4000_GR1_062" localSheetId="20">'@СубТаблица4000'!#REF!</definedName>
    <definedName name="Z4000_GR1_062" localSheetId="19">Таблица4000!#REF!</definedName>
    <definedName name="Z4000_GR1_063" localSheetId="20">'@СубТаблица4000'!#REF!</definedName>
    <definedName name="Z4000_GR1_063" localSheetId="19">Таблица4000!#REF!</definedName>
    <definedName name="Z4000_GR1_064" localSheetId="20">'@СубТаблица4000'!#REF!</definedName>
    <definedName name="Z4000_GR1_064" localSheetId="19">Таблица4000!#REF!</definedName>
    <definedName name="Z4000_GR1_070" localSheetId="20">'@СубТаблица4000'!#REF!</definedName>
    <definedName name="Z4000_GR1_070" localSheetId="19">Таблица4000!#REF!</definedName>
    <definedName name="Z4000_GR1_071" localSheetId="20">'@СубТаблица4000'!#REF!</definedName>
    <definedName name="Z4000_GR1_071" localSheetId="19">Таблица4000!#REF!</definedName>
    <definedName name="Z4000_GR1_072" localSheetId="20">'@СубТаблица4000'!#REF!</definedName>
    <definedName name="Z4000_GR1_072" localSheetId="19">Таблица4000!#REF!</definedName>
    <definedName name="Z4000_GR1_073" localSheetId="20">'@СубТаблица4000'!#REF!</definedName>
    <definedName name="Z4000_GR1_073" localSheetId="19">Таблица4000!#REF!</definedName>
    <definedName name="Z4000_GR1_074" localSheetId="20">'@СубТаблица4000'!#REF!</definedName>
    <definedName name="Z4000_GR1_074" localSheetId="19">Таблица4000!#REF!</definedName>
    <definedName name="Z4000_GR1_080" localSheetId="20">'@СубТаблица4000'!#REF!</definedName>
    <definedName name="Z4000_GR1_080" localSheetId="19">Таблица4000!#REF!</definedName>
    <definedName name="Z4000_GR1_081" localSheetId="20">'@СубТаблица4000'!#REF!</definedName>
    <definedName name="Z4000_GR1_081" localSheetId="19">Таблица4000!#REF!</definedName>
    <definedName name="Z4000_GR1_082" localSheetId="20">'@СубТаблица4000'!#REF!</definedName>
    <definedName name="Z4000_GR1_082" localSheetId="19">Таблица4000!#REF!</definedName>
    <definedName name="Z4000_GR1_090" localSheetId="20">'@СубТаблица4000'!#REF!</definedName>
    <definedName name="Z4000_GR1_090" localSheetId="19">Таблица4000!#REF!</definedName>
    <definedName name="Z4000_GR1_091" localSheetId="20">'@СубТаблица4000'!#REF!</definedName>
    <definedName name="Z4000_GR1_091" localSheetId="19">Таблица4000!#REF!</definedName>
    <definedName name="Z4000_GR1_092" localSheetId="20">'@СубТаблица4000'!#REF!</definedName>
    <definedName name="Z4000_GR1_092" localSheetId="19">Таблица4000!#REF!</definedName>
    <definedName name="Z4000_GR1_093" localSheetId="20">'@СубТаблица4000'!#REF!</definedName>
    <definedName name="Z4000_GR1_093" localSheetId="19">Таблица4000!#REF!</definedName>
    <definedName name="Z4000_GR1_094" localSheetId="20">'@СубТаблица4000'!#REF!</definedName>
    <definedName name="Z4000_GR1_094" localSheetId="19">Таблица4000!#REF!</definedName>
    <definedName name="Z4000_GR1_095" localSheetId="20">'@СубТаблица4000'!#REF!</definedName>
    <definedName name="Z4000_GR1_095" localSheetId="19">Таблица4000!#REF!</definedName>
    <definedName name="Z4000_GR1_100" localSheetId="20">'@СубТаблица4000'!#REF!</definedName>
    <definedName name="Z4000_GR1_100" localSheetId="19">Таблица4000!#REF!</definedName>
    <definedName name="Z4000_GR1_110" localSheetId="20">'@СубТаблица4000'!#REF!</definedName>
    <definedName name="Z4000_GR1_110" localSheetId="19">Таблица4000!#REF!</definedName>
    <definedName name="Z4000_GR1_120" localSheetId="20">'@СубТаблица4000'!#REF!</definedName>
    <definedName name="Z4000_GR1_120" localSheetId="19">Таблица4000!#REF!</definedName>
    <definedName name="Z4000_GR1_130" localSheetId="20">'@СубТаблица4000'!#REF!</definedName>
    <definedName name="Z4000_GR1_130" localSheetId="19">Таблица4000!#REF!</definedName>
    <definedName name="Z4000_GR1_131" localSheetId="20">'@СубТаблица4000'!#REF!</definedName>
    <definedName name="Z4000_GR1_131" localSheetId="19">Таблица4000!#REF!</definedName>
    <definedName name="Z4000_GR1_132" localSheetId="20">'@СубТаблица4000'!#REF!</definedName>
    <definedName name="Z4000_GR1_132" localSheetId="19">Таблица4000!#REF!</definedName>
    <definedName name="Z4000_GR1_140" localSheetId="20">'@СубТаблица4000'!#REF!</definedName>
    <definedName name="Z4000_GR1_140" localSheetId="19">Таблица4000!#REF!</definedName>
    <definedName name="Z4000_GR1_141" localSheetId="20">'@СубТаблица4000'!#REF!</definedName>
    <definedName name="Z4000_GR1_141" localSheetId="19">Таблица4000!#REF!</definedName>
    <definedName name="Z4000_GR1_142" localSheetId="20">'@СубТаблица4000'!#REF!</definedName>
    <definedName name="Z4000_GR1_142" localSheetId="19">Таблица4000!#REF!</definedName>
    <definedName name="Z4000_GR1_143" localSheetId="20">'@СубТаблица4000'!#REF!</definedName>
    <definedName name="Z4000_GR1_143" localSheetId="19">Таблица4000!#REF!</definedName>
    <definedName name="Z4000_GR1_144" localSheetId="20">'@СубТаблица4000'!#REF!</definedName>
    <definedName name="Z4000_GR1_144" localSheetId="19">Таблица4000!#REF!</definedName>
    <definedName name="Z4000_GR1_145" localSheetId="20">'@СубТаблица4000'!#REF!</definedName>
    <definedName name="Z4000_GR1_145" localSheetId="19">Таблица4000!#REF!</definedName>
    <definedName name="Z4000_GR1_146" localSheetId="20">'@СубТаблица4000'!#REF!</definedName>
    <definedName name="Z4000_GR1_146" localSheetId="19">Таблица4000!#REF!</definedName>
    <definedName name="Z4000_GR1_150" localSheetId="20">'@СубТаблица4000'!#REF!</definedName>
    <definedName name="Z4000_GR1_150" localSheetId="19">Таблица4000!#REF!</definedName>
    <definedName name="Z4000_GR1_151" localSheetId="20">'@СубТаблица4000'!#REF!</definedName>
    <definedName name="Z4000_GR1_151" localSheetId="19">Таблица4000!#REF!</definedName>
    <definedName name="Z4000_GR1_160" localSheetId="20">'@СубТаблица4000'!#REF!</definedName>
    <definedName name="Z4000_GR1_160" localSheetId="19">Таблица4000!#REF!</definedName>
    <definedName name="Z4000_GR1_170" localSheetId="20">'@СубТаблица4000'!#REF!</definedName>
    <definedName name="Z4000_GR1_170" localSheetId="19">Таблица4000!#REF!</definedName>
    <definedName name="Z4000_GR1_180" localSheetId="20">'@СубТаблица4000'!#REF!</definedName>
    <definedName name="Z4000_GR1_180" localSheetId="19">Таблица4000!#REF!</definedName>
    <definedName name="Z4000_GR1_700" localSheetId="20">'@СубТаблица4000'!#REF!</definedName>
    <definedName name="Z4000_GR1_700" localSheetId="19">Таблица4000!#REF!</definedName>
    <definedName name="Z4000_GR1_701" localSheetId="20">'@СубТаблица4000'!#REF!</definedName>
    <definedName name="Z4000_GR1_701" localSheetId="19">Таблица4000!#REF!</definedName>
    <definedName name="Z4000_GR1_731" localSheetId="20">'@СубТаблица4000'!#REF!</definedName>
    <definedName name="Z4000_GR1_731" localSheetId="19">Таблица4000!#REF!</definedName>
    <definedName name="Z4000_GR1_732" localSheetId="20">'@СубТаблица4000'!#REF!</definedName>
    <definedName name="Z4000_GR1_732" localSheetId="19">Таблица4000!#REF!</definedName>
    <definedName name="Z4000_GR1_741" localSheetId="20">'@СубТаблица4000'!#REF!</definedName>
    <definedName name="Z4000_GR1_741" localSheetId="19">Таблица4000!#REF!</definedName>
    <definedName name="Z4000_GR1_742" localSheetId="20">'@СубТаблица4000'!#REF!</definedName>
    <definedName name="Z4000_GR1_742" localSheetId="19">Таблица4000!#REF!</definedName>
    <definedName name="Z4000_GR1_811" localSheetId="20">'@СубТаблица4000'!#REF!</definedName>
    <definedName name="Z4000_GR1_811" localSheetId="19">Таблица4000!#REF!</definedName>
    <definedName name="Z4000_GR1_812" localSheetId="20">'@СубТаблица4000'!#REF!</definedName>
    <definedName name="Z4000_GR1_812" localSheetId="19">Таблица4000!#REF!</definedName>
    <definedName name="Z4000_GR1_813" localSheetId="20">'@СубТаблица4000'!#REF!</definedName>
    <definedName name="Z4000_GR1_813" localSheetId="19">Таблица4000!#REF!</definedName>
    <definedName name="Z4000_GR2_001" localSheetId="20">'@СубТаблица4000'!#REF!</definedName>
    <definedName name="Z4000_GR2_001" localSheetId="19">Таблица4000!#REF!</definedName>
    <definedName name="Z4000_GR2_020" localSheetId="20">'@СубТаблица4000'!#REF!</definedName>
    <definedName name="Z4000_GR2_020" localSheetId="19">Таблица4000!#REF!</definedName>
    <definedName name="Z4000_GR2_021" localSheetId="20">'@СубТаблица4000'!#REF!</definedName>
    <definedName name="Z4000_GR2_021" localSheetId="19">Таблица4000!#REF!</definedName>
    <definedName name="Z4000_GR2_022" localSheetId="20">'@СубТаблица4000'!#REF!</definedName>
    <definedName name="Z4000_GR2_022" localSheetId="19">Таблица4000!#REF!</definedName>
    <definedName name="Z4000_GR2_030" localSheetId="20">'@СубТаблица4000'!#REF!</definedName>
    <definedName name="Z4000_GR2_030" localSheetId="19">Таблица4000!#REF!</definedName>
    <definedName name="Z4000_GR2_031" localSheetId="20">'@СубТаблица4000'!#REF!</definedName>
    <definedName name="Z4000_GR2_031" localSheetId="19">Таблица4000!#REF!</definedName>
    <definedName name="Z4000_GR2_040" localSheetId="20">'@СубТаблица4000'!#REF!</definedName>
    <definedName name="Z4000_GR2_040" localSheetId="19">Таблица4000!#REF!</definedName>
    <definedName name="Z4000_GR2_041" localSheetId="20">'@СубТаблица4000'!#REF!</definedName>
    <definedName name="Z4000_GR2_041" localSheetId="19">Таблица4000!#REF!</definedName>
    <definedName name="Z4000_GR2_042" localSheetId="20">'@СубТаблица4000'!#REF!</definedName>
    <definedName name="Z4000_GR2_042" localSheetId="19">Таблица4000!#REF!</definedName>
    <definedName name="Z4000_GR2_043" localSheetId="20">'@СубТаблица4000'!#REF!</definedName>
    <definedName name="Z4000_GR2_043" localSheetId="19">Таблица4000!#REF!</definedName>
    <definedName name="Z4000_GR2_050" localSheetId="20">'@СубТаблица4000'!#REF!</definedName>
    <definedName name="Z4000_GR2_050" localSheetId="19">Таблица4000!#REF!</definedName>
    <definedName name="Z4000_GR2_051" localSheetId="20">'@СубТаблица4000'!#REF!</definedName>
    <definedName name="Z4000_GR2_051" localSheetId="19">Таблица4000!#REF!</definedName>
    <definedName name="Z4000_GR2_060" localSheetId="20">'@СубТаблица4000'!#REF!</definedName>
    <definedName name="Z4000_GR2_060" localSheetId="19">Таблица4000!#REF!</definedName>
    <definedName name="Z4000_GR2_061" localSheetId="20">'@СубТаблица4000'!#REF!</definedName>
    <definedName name="Z4000_GR2_061" localSheetId="19">Таблица4000!#REF!</definedName>
    <definedName name="Z4000_GR2_062" localSheetId="20">'@СубТаблица4000'!#REF!</definedName>
    <definedName name="Z4000_GR2_062" localSheetId="19">Таблица4000!#REF!</definedName>
    <definedName name="Z4000_GR2_063" localSheetId="20">'@СубТаблица4000'!#REF!</definedName>
    <definedName name="Z4000_GR2_063" localSheetId="19">Таблица4000!#REF!</definedName>
    <definedName name="Z4000_GR2_064" localSheetId="20">'@СубТаблица4000'!#REF!</definedName>
    <definedName name="Z4000_GR2_064" localSheetId="19">Таблица4000!#REF!</definedName>
    <definedName name="Z4000_GR2_070" localSheetId="20">'@СубТаблица4000'!#REF!</definedName>
    <definedName name="Z4000_GR2_070" localSheetId="19">Таблица4000!#REF!</definedName>
    <definedName name="Z4000_GR2_071" localSheetId="20">'@СубТаблица4000'!#REF!</definedName>
    <definedName name="Z4000_GR2_071" localSheetId="19">Таблица4000!#REF!</definedName>
    <definedName name="Z4000_GR2_072" localSheetId="20">'@СубТаблица4000'!#REF!</definedName>
    <definedName name="Z4000_GR2_072" localSheetId="19">Таблица4000!#REF!</definedName>
    <definedName name="Z4000_GR2_073" localSheetId="20">'@СубТаблица4000'!#REF!</definedName>
    <definedName name="Z4000_GR2_073" localSheetId="19">Таблица4000!#REF!</definedName>
    <definedName name="Z4000_GR2_074" localSheetId="20">'@СубТаблица4000'!#REF!</definedName>
    <definedName name="Z4000_GR2_074" localSheetId="19">Таблица4000!#REF!</definedName>
    <definedName name="Z4000_GR2_080" localSheetId="20">'@СубТаблица4000'!#REF!</definedName>
    <definedName name="Z4000_GR2_080" localSheetId="19">Таблица4000!#REF!</definedName>
    <definedName name="Z4000_GR2_081" localSheetId="20">'@СубТаблица4000'!#REF!</definedName>
    <definedName name="Z4000_GR2_081" localSheetId="19">Таблица4000!#REF!</definedName>
    <definedName name="Z4000_GR2_082" localSheetId="20">'@СубТаблица4000'!#REF!</definedName>
    <definedName name="Z4000_GR2_082" localSheetId="19">Таблица4000!#REF!</definedName>
    <definedName name="Z4000_GR2_090" localSheetId="20">'@СубТаблица4000'!#REF!</definedName>
    <definedName name="Z4000_GR2_090" localSheetId="19">Таблица4000!#REF!</definedName>
    <definedName name="Z4000_GR2_091" localSheetId="20">'@СубТаблица4000'!#REF!</definedName>
    <definedName name="Z4000_GR2_091" localSheetId="19">Таблица4000!#REF!</definedName>
    <definedName name="Z4000_GR2_092" localSheetId="20">'@СубТаблица4000'!#REF!</definedName>
    <definedName name="Z4000_GR2_092" localSheetId="19">Таблица4000!#REF!</definedName>
    <definedName name="Z4000_GR2_093" localSheetId="20">'@СубТаблица4000'!#REF!</definedName>
    <definedName name="Z4000_GR2_093" localSheetId="19">Таблица4000!#REF!</definedName>
    <definedName name="Z4000_GR2_094" localSheetId="20">'@СубТаблица4000'!#REF!</definedName>
    <definedName name="Z4000_GR2_094" localSheetId="19">Таблица4000!#REF!</definedName>
    <definedName name="Z4000_GR2_095" localSheetId="20">'@СубТаблица4000'!#REF!</definedName>
    <definedName name="Z4000_GR2_095" localSheetId="19">Таблица4000!#REF!</definedName>
    <definedName name="Z4000_GR2_100" localSheetId="20">'@СубТаблица4000'!#REF!</definedName>
    <definedName name="Z4000_GR2_100" localSheetId="19">Таблица4000!#REF!</definedName>
    <definedName name="Z4000_GR2_110" localSheetId="20">'@СубТаблица4000'!#REF!</definedName>
    <definedName name="Z4000_GR2_110" localSheetId="19">Таблица4000!#REF!</definedName>
    <definedName name="Z4000_GR2_120" localSheetId="20">'@СубТаблица4000'!#REF!</definedName>
    <definedName name="Z4000_GR2_120" localSheetId="19">Таблица4000!#REF!</definedName>
    <definedName name="Z4000_GR2_130" localSheetId="20">'@СубТаблица4000'!#REF!</definedName>
    <definedName name="Z4000_GR2_130" localSheetId="19">Таблица4000!#REF!</definedName>
    <definedName name="Z4000_GR2_131" localSheetId="20">'@СубТаблица4000'!#REF!</definedName>
    <definedName name="Z4000_GR2_131" localSheetId="19">Таблица4000!#REF!</definedName>
    <definedName name="Z4000_GR2_132" localSheetId="20">'@СубТаблица4000'!#REF!</definedName>
    <definedName name="Z4000_GR2_132" localSheetId="19">Таблица4000!#REF!</definedName>
    <definedName name="Z4000_GR2_140" localSheetId="20">'@СубТаблица4000'!#REF!</definedName>
    <definedName name="Z4000_GR2_140" localSheetId="19">Таблица4000!#REF!</definedName>
    <definedName name="Z4000_GR2_141" localSheetId="20">'@СубТаблица4000'!#REF!</definedName>
    <definedName name="Z4000_GR2_141" localSheetId="19">Таблица4000!#REF!</definedName>
    <definedName name="Z4000_GR2_142" localSheetId="20">'@СубТаблица4000'!#REF!</definedName>
    <definedName name="Z4000_GR2_142" localSheetId="19">Таблица4000!#REF!</definedName>
    <definedName name="Z4000_GR2_143" localSheetId="20">'@СубТаблица4000'!#REF!</definedName>
    <definedName name="Z4000_GR2_143" localSheetId="19">Таблица4000!#REF!</definedName>
    <definedName name="Z4000_GR2_144" localSheetId="20">'@СубТаблица4000'!#REF!</definedName>
    <definedName name="Z4000_GR2_144" localSheetId="19">Таблица4000!#REF!</definedName>
    <definedName name="Z4000_GR2_145" localSheetId="20">'@СубТаблица4000'!#REF!</definedName>
    <definedName name="Z4000_GR2_145" localSheetId="19">Таблица4000!#REF!</definedName>
    <definedName name="Z4000_GR2_146" localSheetId="20">'@СубТаблица4000'!#REF!</definedName>
    <definedName name="Z4000_GR2_146" localSheetId="19">Таблица4000!#REF!</definedName>
    <definedName name="Z4000_GR2_150" localSheetId="20">'@СубТаблица4000'!#REF!</definedName>
    <definedName name="Z4000_GR2_150" localSheetId="19">Таблица4000!#REF!</definedName>
    <definedName name="Z4000_GR2_151" localSheetId="20">'@СубТаблица4000'!#REF!</definedName>
    <definedName name="Z4000_GR2_151" localSheetId="19">Таблица4000!#REF!</definedName>
    <definedName name="Z4000_GR2_160" localSheetId="20">'@СубТаблица4000'!#REF!</definedName>
    <definedName name="Z4000_GR2_160" localSheetId="19">Таблица4000!#REF!</definedName>
    <definedName name="Z4000_GR2_170" localSheetId="20">'@СубТаблица4000'!#REF!</definedName>
    <definedName name="Z4000_GR2_170" localSheetId="19">Таблица4000!#REF!</definedName>
    <definedName name="Z4000_GR2_180" localSheetId="20">'@СубТаблица4000'!#REF!</definedName>
    <definedName name="Z4000_GR2_180" localSheetId="19">Таблица4000!#REF!</definedName>
    <definedName name="Z4000_GR2_700" localSheetId="20">'@СубТаблица4000'!#REF!</definedName>
    <definedName name="Z4000_GR2_700" localSheetId="19">Таблица4000!#REF!</definedName>
    <definedName name="Z4000_GR2_701" localSheetId="20">'@СубТаблица4000'!#REF!</definedName>
    <definedName name="Z4000_GR2_701" localSheetId="19">Таблица4000!#REF!</definedName>
    <definedName name="Z4000_GR2_731" localSheetId="20">'@СубТаблица4000'!#REF!</definedName>
    <definedName name="Z4000_GR2_731" localSheetId="19">Таблица4000!#REF!</definedName>
    <definedName name="Z4000_GR2_732" localSheetId="20">'@СубТаблица4000'!#REF!</definedName>
    <definedName name="Z4000_GR2_732" localSheetId="19">Таблица4000!#REF!</definedName>
    <definedName name="Z4000_GR2_741" localSheetId="20">'@СубТаблица4000'!#REF!</definedName>
    <definedName name="Z4000_GR2_741" localSheetId="19">Таблица4000!#REF!</definedName>
    <definedName name="Z4000_GR2_742" localSheetId="20">'@СубТаблица4000'!#REF!</definedName>
    <definedName name="Z4000_GR2_742" localSheetId="19">Таблица4000!#REF!</definedName>
    <definedName name="Z4000_GR2_811" localSheetId="20">'@СубТаблица4000'!#REF!</definedName>
    <definedName name="Z4000_GR2_811" localSheetId="19">Таблица4000!#REF!</definedName>
    <definedName name="Z4000_GR2_812" localSheetId="20">'@СубТаблица4000'!#REF!</definedName>
    <definedName name="Z4000_GR2_812" localSheetId="19">Таблица4000!#REF!</definedName>
    <definedName name="Z4000_GR2_813" localSheetId="20">'@СубТаблица4000'!#REF!</definedName>
    <definedName name="Z4000_GR2_813" localSheetId="19">Таблица4000!#REF!</definedName>
    <definedName name="Z4000_GR3_001" localSheetId="20">'@СубТаблица4000'!#REF!</definedName>
    <definedName name="Z4000_GR3_001" localSheetId="19">Таблица4000!#REF!</definedName>
    <definedName name="Z4000_GR3_020" localSheetId="20">'@СубТаблица4000'!#REF!</definedName>
    <definedName name="Z4000_GR3_020" localSheetId="19">Таблица4000!#REF!</definedName>
    <definedName name="Z4000_GR3_021" localSheetId="20">'@СубТаблица4000'!#REF!</definedName>
    <definedName name="Z4000_GR3_021" localSheetId="19">Таблица4000!#REF!</definedName>
    <definedName name="Z4000_GR3_022" localSheetId="20">'@СубТаблица4000'!#REF!</definedName>
    <definedName name="Z4000_GR3_022" localSheetId="19">Таблица4000!#REF!</definedName>
    <definedName name="Z4000_GR3_030" localSheetId="20">'@СубТаблица4000'!#REF!</definedName>
    <definedName name="Z4000_GR3_030" localSheetId="19">Таблица4000!#REF!</definedName>
    <definedName name="Z4000_GR3_031" localSheetId="20">'@СубТаблица4000'!#REF!</definedName>
    <definedName name="Z4000_GR3_031" localSheetId="19">Таблица4000!#REF!</definedName>
    <definedName name="Z4000_GR3_040" localSheetId="20">'@СубТаблица4000'!#REF!</definedName>
    <definedName name="Z4000_GR3_040" localSheetId="19">Таблица4000!#REF!</definedName>
    <definedName name="Z4000_GR3_041" localSheetId="20">'@СубТаблица4000'!#REF!</definedName>
    <definedName name="Z4000_GR3_041" localSheetId="19">Таблица4000!#REF!</definedName>
    <definedName name="Z4000_GR3_042" localSheetId="20">'@СубТаблица4000'!#REF!</definedName>
    <definedName name="Z4000_GR3_042" localSheetId="19">Таблица4000!#REF!</definedName>
    <definedName name="Z4000_GR3_043" localSheetId="20">'@СубТаблица4000'!#REF!</definedName>
    <definedName name="Z4000_GR3_043" localSheetId="19">Таблица4000!#REF!</definedName>
    <definedName name="Z4000_GR3_050" localSheetId="20">'@СубТаблица4000'!#REF!</definedName>
    <definedName name="Z4000_GR3_050" localSheetId="19">Таблица4000!#REF!</definedName>
    <definedName name="Z4000_GR3_051" localSheetId="20">'@СубТаблица4000'!#REF!</definedName>
    <definedName name="Z4000_GR3_051" localSheetId="19">Таблица4000!#REF!</definedName>
    <definedName name="Z4000_GR3_060" localSheetId="20">'@СубТаблица4000'!#REF!</definedName>
    <definedName name="Z4000_GR3_060" localSheetId="19">Таблица4000!#REF!</definedName>
    <definedName name="Z4000_GR3_061" localSheetId="20">'@СубТаблица4000'!#REF!</definedName>
    <definedName name="Z4000_GR3_061" localSheetId="19">Таблица4000!#REF!</definedName>
    <definedName name="Z4000_GR3_062" localSheetId="20">'@СубТаблица4000'!#REF!</definedName>
    <definedName name="Z4000_GR3_062" localSheetId="19">Таблица4000!#REF!</definedName>
    <definedName name="Z4000_GR3_063" localSheetId="20">'@СубТаблица4000'!#REF!</definedName>
    <definedName name="Z4000_GR3_063" localSheetId="19">Таблица4000!#REF!</definedName>
    <definedName name="Z4000_GR3_064" localSheetId="20">'@СубТаблица4000'!#REF!</definedName>
    <definedName name="Z4000_GR3_064" localSheetId="19">Таблица4000!#REF!</definedName>
    <definedName name="Z4000_GR3_070" localSheetId="20">'@СубТаблица4000'!#REF!</definedName>
    <definedName name="Z4000_GR3_070" localSheetId="19">Таблица4000!#REF!</definedName>
    <definedName name="Z4000_GR3_071" localSheetId="20">'@СубТаблица4000'!#REF!</definedName>
    <definedName name="Z4000_GR3_071" localSheetId="19">Таблица4000!#REF!</definedName>
    <definedName name="Z4000_GR3_072" localSheetId="20">'@СубТаблица4000'!#REF!</definedName>
    <definedName name="Z4000_GR3_072" localSheetId="19">Таблица4000!#REF!</definedName>
    <definedName name="Z4000_GR3_073" localSheetId="20">'@СубТаблица4000'!#REF!</definedName>
    <definedName name="Z4000_GR3_073" localSheetId="19">Таблица4000!#REF!</definedName>
    <definedName name="Z4000_GR3_074" localSheetId="20">'@СубТаблица4000'!#REF!</definedName>
    <definedName name="Z4000_GR3_074" localSheetId="19">Таблица4000!#REF!</definedName>
    <definedName name="Z4000_GR3_080" localSheetId="20">'@СубТаблица4000'!#REF!</definedName>
    <definedName name="Z4000_GR3_080" localSheetId="19">Таблица4000!#REF!</definedName>
    <definedName name="Z4000_GR3_081" localSheetId="20">'@СубТаблица4000'!#REF!</definedName>
    <definedName name="Z4000_GR3_081" localSheetId="19">Таблица4000!#REF!</definedName>
    <definedName name="Z4000_GR3_082" localSheetId="20">'@СубТаблица4000'!#REF!</definedName>
    <definedName name="Z4000_GR3_082" localSheetId="19">Таблица4000!#REF!</definedName>
    <definedName name="Z4000_GR3_090" localSheetId="20">'@СубТаблица4000'!#REF!</definedName>
    <definedName name="Z4000_GR3_090" localSheetId="19">Таблица4000!#REF!</definedName>
    <definedName name="Z4000_GR3_091" localSheetId="20">'@СубТаблица4000'!#REF!</definedName>
    <definedName name="Z4000_GR3_091" localSheetId="19">Таблица4000!#REF!</definedName>
    <definedName name="Z4000_GR3_092" localSheetId="20">'@СубТаблица4000'!#REF!</definedName>
    <definedName name="Z4000_GR3_092" localSheetId="19">Таблица4000!#REF!</definedName>
    <definedName name="Z4000_GR3_093" localSheetId="20">'@СубТаблица4000'!#REF!</definedName>
    <definedName name="Z4000_GR3_093" localSheetId="19">Таблица4000!#REF!</definedName>
    <definedName name="Z4000_GR3_094" localSheetId="20">'@СубТаблица4000'!#REF!</definedName>
    <definedName name="Z4000_GR3_094" localSheetId="19">Таблица4000!#REF!</definedName>
    <definedName name="Z4000_GR3_095" localSheetId="20">'@СубТаблица4000'!#REF!</definedName>
    <definedName name="Z4000_GR3_095" localSheetId="19">Таблица4000!#REF!</definedName>
    <definedName name="Z4000_GR3_100" localSheetId="20">'@СубТаблица4000'!#REF!</definedName>
    <definedName name="Z4000_GR3_100" localSheetId="19">Таблица4000!#REF!</definedName>
    <definedName name="Z4000_GR3_110" localSheetId="20">'@СубТаблица4000'!#REF!</definedName>
    <definedName name="Z4000_GR3_110" localSheetId="19">Таблица4000!#REF!</definedName>
    <definedName name="Z4000_GR3_120" localSheetId="20">'@СубТаблица4000'!#REF!</definedName>
    <definedName name="Z4000_GR3_120" localSheetId="19">Таблица4000!#REF!</definedName>
    <definedName name="Z4000_GR3_130" localSheetId="20">'@СубТаблица4000'!#REF!</definedName>
    <definedName name="Z4000_GR3_130" localSheetId="19">Таблица4000!#REF!</definedName>
    <definedName name="Z4000_GR3_131" localSheetId="20">'@СубТаблица4000'!#REF!</definedName>
    <definedName name="Z4000_GR3_131" localSheetId="19">Таблица4000!#REF!</definedName>
    <definedName name="Z4000_GR3_132" localSheetId="20">'@СубТаблица4000'!#REF!</definedName>
    <definedName name="Z4000_GR3_132" localSheetId="19">Таблица4000!#REF!</definedName>
    <definedName name="Z4000_GR3_140" localSheetId="20">'@СубТаблица4000'!#REF!</definedName>
    <definedName name="Z4000_GR3_140" localSheetId="19">Таблица4000!#REF!</definedName>
    <definedName name="Z4000_GR3_141" localSheetId="20">'@СубТаблица4000'!#REF!</definedName>
    <definedName name="Z4000_GR3_141" localSheetId="19">Таблица4000!#REF!</definedName>
    <definedName name="Z4000_GR3_142" localSheetId="20">'@СубТаблица4000'!#REF!</definedName>
    <definedName name="Z4000_GR3_142" localSheetId="19">Таблица4000!#REF!</definedName>
    <definedName name="Z4000_GR3_143" localSheetId="20">'@СубТаблица4000'!#REF!</definedName>
    <definedName name="Z4000_GR3_143" localSheetId="19">Таблица4000!#REF!</definedName>
    <definedName name="Z4000_GR3_144" localSheetId="20">'@СубТаблица4000'!#REF!</definedName>
    <definedName name="Z4000_GR3_144" localSheetId="19">Таблица4000!#REF!</definedName>
    <definedName name="Z4000_GR3_145" localSheetId="20">'@СубТаблица4000'!#REF!</definedName>
    <definedName name="Z4000_GR3_145" localSheetId="19">Таблица4000!#REF!</definedName>
    <definedName name="Z4000_GR3_146" localSheetId="20">'@СубТаблица4000'!#REF!</definedName>
    <definedName name="Z4000_GR3_146" localSheetId="19">Таблица4000!#REF!</definedName>
    <definedName name="Z4000_GR3_150" localSheetId="20">'@СубТаблица4000'!#REF!</definedName>
    <definedName name="Z4000_GR3_150" localSheetId="19">Таблица4000!#REF!</definedName>
    <definedName name="Z4000_GR3_151" localSheetId="20">'@СубТаблица4000'!#REF!</definedName>
    <definedName name="Z4000_GR3_151" localSheetId="19">Таблица4000!#REF!</definedName>
    <definedName name="Z4000_GR3_160" localSheetId="20">'@СубТаблица4000'!#REF!</definedName>
    <definedName name="Z4000_GR3_160" localSheetId="19">Таблица4000!#REF!</definedName>
    <definedName name="Z4000_GR3_170" localSheetId="20">'@СубТаблица4000'!#REF!</definedName>
    <definedName name="Z4000_GR3_170" localSheetId="19">Таблица4000!#REF!</definedName>
    <definedName name="Z4000_GR3_180" localSheetId="20">'@СубТаблица4000'!#REF!</definedName>
    <definedName name="Z4000_GR3_180" localSheetId="19">Таблица4000!#REF!</definedName>
    <definedName name="Z4000_GR3_700" localSheetId="20">'@СубТаблица4000'!#REF!</definedName>
    <definedName name="Z4000_GR3_700" localSheetId="19">Таблица4000!#REF!</definedName>
    <definedName name="Z4000_GR3_701" localSheetId="20">'@СубТаблица4000'!#REF!</definedName>
    <definedName name="Z4000_GR3_701" localSheetId="19">Таблица4000!#REF!</definedName>
    <definedName name="Z4000_GR3_731" localSheetId="20">'@СубТаблица4000'!#REF!</definedName>
    <definedName name="Z4000_GR3_731" localSheetId="19">Таблица4000!#REF!</definedName>
    <definedName name="Z4000_GR3_732" localSheetId="20">'@СубТаблица4000'!#REF!</definedName>
    <definedName name="Z4000_GR3_732" localSheetId="19">Таблица4000!#REF!</definedName>
    <definedName name="Z4000_GR3_741" localSheetId="20">'@СубТаблица4000'!#REF!</definedName>
    <definedName name="Z4000_GR3_741" localSheetId="19">Таблица4000!#REF!</definedName>
    <definedName name="Z4000_GR3_742" localSheetId="20">'@СубТаблица4000'!#REF!</definedName>
    <definedName name="Z4000_GR3_742" localSheetId="19">Таблица4000!#REF!</definedName>
    <definedName name="Z4000_GR3_811" localSheetId="20">'@СубТаблица4000'!#REF!</definedName>
    <definedName name="Z4000_GR3_811" localSheetId="19">Таблица4000!#REF!</definedName>
    <definedName name="Z4000_GR3_812" localSheetId="20">'@СубТаблица4000'!#REF!</definedName>
    <definedName name="Z4000_GR3_812" localSheetId="19">Таблица4000!#REF!</definedName>
    <definedName name="Z4000_GR3_813" localSheetId="20">'@СубТаблица4000'!#REF!</definedName>
    <definedName name="Z4000_GR3_813" localSheetId="19">Таблица4000!#REF!</definedName>
    <definedName name="Z4000_GR4_001" localSheetId="20">'@СубТаблица4000'!#REF!</definedName>
    <definedName name="Z4000_GR4_001" localSheetId="19">Таблица4000!#REF!</definedName>
    <definedName name="Z4000_GR4_020" localSheetId="20">'@СубТаблица4000'!#REF!</definedName>
    <definedName name="Z4000_GR4_020" localSheetId="19">Таблица4000!#REF!</definedName>
    <definedName name="Z4000_GR4_021" localSheetId="20">'@СубТаблица4000'!#REF!</definedName>
    <definedName name="Z4000_GR4_021" localSheetId="19">Таблица4000!#REF!</definedName>
    <definedName name="Z4000_GR4_022" localSheetId="20">'@СубТаблица4000'!#REF!</definedName>
    <definedName name="Z4000_GR4_022" localSheetId="19">Таблица4000!#REF!</definedName>
    <definedName name="Z4000_GR4_030" localSheetId="20">'@СубТаблица4000'!#REF!</definedName>
    <definedName name="Z4000_GR4_030" localSheetId="19">Таблица4000!#REF!</definedName>
    <definedName name="Z4000_GR4_031" localSheetId="20">'@СубТаблица4000'!#REF!</definedName>
    <definedName name="Z4000_GR4_031" localSheetId="19">Таблица4000!#REF!</definedName>
    <definedName name="Z4000_GR4_040" localSheetId="20">'@СубТаблица4000'!#REF!</definedName>
    <definedName name="Z4000_GR4_040" localSheetId="19">Таблица4000!#REF!</definedName>
    <definedName name="Z4000_GR4_041" localSheetId="20">'@СубТаблица4000'!#REF!</definedName>
    <definedName name="Z4000_GR4_041" localSheetId="19">Таблица4000!#REF!</definedName>
    <definedName name="Z4000_GR4_042" localSheetId="20">'@СубТаблица4000'!#REF!</definedName>
    <definedName name="Z4000_GR4_042" localSheetId="19">Таблица4000!#REF!</definedName>
    <definedName name="Z4000_GR4_043" localSheetId="20">'@СубТаблица4000'!#REF!</definedName>
    <definedName name="Z4000_GR4_043" localSheetId="19">Таблица4000!#REF!</definedName>
    <definedName name="Z4000_GR4_050" localSheetId="20">'@СубТаблица4000'!#REF!</definedName>
    <definedName name="Z4000_GR4_050" localSheetId="19">Таблица4000!#REF!</definedName>
    <definedName name="Z4000_GR4_051" localSheetId="20">'@СубТаблица4000'!#REF!</definedName>
    <definedName name="Z4000_GR4_051" localSheetId="19">Таблица4000!#REF!</definedName>
    <definedName name="Z4000_GR4_060" localSheetId="20">'@СубТаблица4000'!#REF!</definedName>
    <definedName name="Z4000_GR4_060" localSheetId="19">Таблица4000!#REF!</definedName>
    <definedName name="Z4000_GR4_061" localSheetId="20">'@СубТаблица4000'!#REF!</definedName>
    <definedName name="Z4000_GR4_061" localSheetId="19">Таблица4000!#REF!</definedName>
    <definedName name="Z4000_GR4_062" localSheetId="20">'@СубТаблица4000'!#REF!</definedName>
    <definedName name="Z4000_GR4_062" localSheetId="19">Таблица4000!#REF!</definedName>
    <definedName name="Z4000_GR4_063" localSheetId="20">'@СубТаблица4000'!#REF!</definedName>
    <definedName name="Z4000_GR4_063" localSheetId="19">Таблица4000!#REF!</definedName>
    <definedName name="Z4000_GR4_064" localSheetId="20">'@СубТаблица4000'!#REF!</definedName>
    <definedName name="Z4000_GR4_064" localSheetId="19">Таблица4000!#REF!</definedName>
    <definedName name="Z4000_GR4_070" localSheetId="20">'@СубТаблица4000'!#REF!</definedName>
    <definedName name="Z4000_GR4_070" localSheetId="19">Таблица4000!#REF!</definedName>
    <definedName name="Z4000_GR4_071" localSheetId="20">'@СубТаблица4000'!#REF!</definedName>
    <definedName name="Z4000_GR4_071" localSheetId="19">Таблица4000!#REF!</definedName>
    <definedName name="Z4000_GR4_072" localSheetId="20">'@СубТаблица4000'!#REF!</definedName>
    <definedName name="Z4000_GR4_072" localSheetId="19">Таблица4000!#REF!</definedName>
    <definedName name="Z4000_GR4_073" localSheetId="20">'@СубТаблица4000'!#REF!</definedName>
    <definedName name="Z4000_GR4_073" localSheetId="19">Таблица4000!#REF!</definedName>
    <definedName name="Z4000_GR4_074" localSheetId="20">'@СубТаблица4000'!#REF!</definedName>
    <definedName name="Z4000_GR4_074" localSheetId="19">Таблица4000!#REF!</definedName>
    <definedName name="Z4000_GR4_080" localSheetId="20">'@СубТаблица4000'!#REF!</definedName>
    <definedName name="Z4000_GR4_080" localSheetId="19">Таблица4000!#REF!</definedName>
    <definedName name="Z4000_GR4_081" localSheetId="20">'@СубТаблица4000'!#REF!</definedName>
    <definedName name="Z4000_GR4_081" localSheetId="19">Таблица4000!#REF!</definedName>
    <definedName name="Z4000_GR4_082" localSheetId="20">'@СубТаблица4000'!#REF!</definedName>
    <definedName name="Z4000_GR4_082" localSheetId="19">Таблица4000!#REF!</definedName>
    <definedName name="Z4000_GR4_090" localSheetId="20">'@СубТаблица4000'!#REF!</definedName>
    <definedName name="Z4000_GR4_090" localSheetId="19">Таблица4000!#REF!</definedName>
    <definedName name="Z4000_GR4_091" localSheetId="20">'@СубТаблица4000'!#REF!</definedName>
    <definedName name="Z4000_GR4_091" localSheetId="19">Таблица4000!#REF!</definedName>
    <definedName name="Z4000_GR4_092" localSheetId="20">'@СубТаблица4000'!#REF!</definedName>
    <definedName name="Z4000_GR4_092" localSheetId="19">Таблица4000!#REF!</definedName>
    <definedName name="Z4000_GR4_093" localSheetId="20">'@СубТаблица4000'!#REF!</definedName>
    <definedName name="Z4000_GR4_093" localSheetId="19">Таблица4000!#REF!</definedName>
    <definedName name="Z4000_GR4_094" localSheetId="20">'@СубТаблица4000'!#REF!</definedName>
    <definedName name="Z4000_GR4_094" localSheetId="19">Таблица4000!#REF!</definedName>
    <definedName name="Z4000_GR4_095" localSheetId="20">'@СубТаблица4000'!#REF!</definedName>
    <definedName name="Z4000_GR4_095" localSheetId="19">Таблица4000!#REF!</definedName>
    <definedName name="Z4000_GR4_100" localSheetId="20">'@СубТаблица4000'!#REF!</definedName>
    <definedName name="Z4000_GR4_100" localSheetId="19">Таблица4000!#REF!</definedName>
    <definedName name="Z4000_GR4_110" localSheetId="20">'@СубТаблица4000'!#REF!</definedName>
    <definedName name="Z4000_GR4_110" localSheetId="19">Таблица4000!#REF!</definedName>
    <definedName name="Z4000_GR4_120" localSheetId="20">'@СубТаблица4000'!#REF!</definedName>
    <definedName name="Z4000_GR4_120" localSheetId="19">Таблица4000!#REF!</definedName>
    <definedName name="Z4000_GR4_130" localSheetId="20">'@СубТаблица4000'!#REF!</definedName>
    <definedName name="Z4000_GR4_130" localSheetId="19">Таблица4000!#REF!</definedName>
    <definedName name="Z4000_GR4_131" localSheetId="20">'@СубТаблица4000'!#REF!</definedName>
    <definedName name="Z4000_GR4_131" localSheetId="19">Таблица4000!#REF!</definedName>
    <definedName name="Z4000_GR4_132" localSheetId="20">'@СубТаблица4000'!#REF!</definedName>
    <definedName name="Z4000_GR4_132" localSheetId="19">Таблица4000!#REF!</definedName>
    <definedName name="Z4000_GR4_140" localSheetId="20">'@СубТаблица4000'!#REF!</definedName>
    <definedName name="Z4000_GR4_140" localSheetId="19">Таблица4000!#REF!</definedName>
    <definedName name="Z4000_GR4_141" localSheetId="20">'@СубТаблица4000'!#REF!</definedName>
    <definedName name="Z4000_GR4_141" localSheetId="19">Таблица4000!#REF!</definedName>
    <definedName name="Z4000_GR4_142" localSheetId="20">'@СубТаблица4000'!#REF!</definedName>
    <definedName name="Z4000_GR4_142" localSheetId="19">Таблица4000!#REF!</definedName>
    <definedName name="Z4000_GR4_143" localSheetId="20">'@СубТаблица4000'!#REF!</definedName>
    <definedName name="Z4000_GR4_143" localSheetId="19">Таблица4000!#REF!</definedName>
    <definedName name="Z4000_GR4_144" localSheetId="20">'@СубТаблица4000'!#REF!</definedName>
    <definedName name="Z4000_GR4_144" localSheetId="19">Таблица4000!#REF!</definedName>
    <definedName name="Z4000_GR4_145" localSheetId="20">'@СубТаблица4000'!#REF!</definedName>
    <definedName name="Z4000_GR4_145" localSheetId="19">Таблица4000!#REF!</definedName>
    <definedName name="Z4000_GR4_146" localSheetId="20">'@СубТаблица4000'!#REF!</definedName>
    <definedName name="Z4000_GR4_146" localSheetId="19">Таблица4000!#REF!</definedName>
    <definedName name="Z4000_GR4_150" localSheetId="20">'@СубТаблица4000'!#REF!</definedName>
    <definedName name="Z4000_GR4_150" localSheetId="19">Таблица4000!#REF!</definedName>
    <definedName name="Z4000_GR4_151" localSheetId="20">'@СубТаблица4000'!#REF!</definedName>
    <definedName name="Z4000_GR4_151" localSheetId="19">Таблица4000!#REF!</definedName>
    <definedName name="Z4000_GR4_160" localSheetId="20">'@СубТаблица4000'!#REF!</definedName>
    <definedName name="Z4000_GR4_160" localSheetId="19">Таблица4000!#REF!</definedName>
    <definedName name="Z4000_GR4_170" localSheetId="20">'@СубТаблица4000'!#REF!</definedName>
    <definedName name="Z4000_GR4_170" localSheetId="19">Таблица4000!#REF!</definedName>
    <definedName name="Z4000_GR4_180" localSheetId="20">'@СубТаблица4000'!#REF!</definedName>
    <definedName name="Z4000_GR4_180" localSheetId="19">Таблица4000!#REF!</definedName>
    <definedName name="Z4000_GR4_700" localSheetId="20">'@СубТаблица4000'!#REF!</definedName>
    <definedName name="Z4000_GR4_700" localSheetId="19">Таблица4000!#REF!</definedName>
    <definedName name="Z4000_GR4_701" localSheetId="20">'@СубТаблица4000'!#REF!</definedName>
    <definedName name="Z4000_GR4_701" localSheetId="19">Таблица4000!#REF!</definedName>
    <definedName name="Z4000_GR4_731" localSheetId="20">'@СубТаблица4000'!#REF!</definedName>
    <definedName name="Z4000_GR4_731" localSheetId="19">Таблица4000!#REF!</definedName>
    <definedName name="Z4000_GR4_732" localSheetId="20">'@СубТаблица4000'!#REF!</definedName>
    <definedName name="Z4000_GR4_732" localSheetId="19">Таблица4000!#REF!</definedName>
    <definedName name="Z4000_GR4_741" localSheetId="20">'@СубТаблица4000'!#REF!</definedName>
    <definedName name="Z4000_GR4_741" localSheetId="19">Таблица4000!#REF!</definedName>
    <definedName name="Z4000_GR4_742" localSheetId="20">'@СубТаблица4000'!#REF!</definedName>
    <definedName name="Z4000_GR4_742" localSheetId="19">Таблица4000!#REF!</definedName>
    <definedName name="Z4000_GR4_811" localSheetId="20">'@СубТаблица4000'!#REF!</definedName>
    <definedName name="Z4000_GR4_811" localSheetId="19">Таблица4000!#REF!</definedName>
    <definedName name="Z4000_GR4_812" localSheetId="20">'@СубТаблица4000'!#REF!</definedName>
    <definedName name="Z4000_GR4_812" localSheetId="19">Таблица4000!#REF!</definedName>
    <definedName name="Z4000_GR4_813" localSheetId="20">'@СубТаблица4000'!#REF!</definedName>
    <definedName name="Z4000_GR4_813" localSheetId="19">Таблица4000!#REF!</definedName>
    <definedName name="Z4000_GR5_001" localSheetId="20">'@СубТаблица4000'!#REF!</definedName>
    <definedName name="Z4000_GR5_001" localSheetId="19">Таблица4000!#REF!</definedName>
    <definedName name="Z4000_GR5_020" localSheetId="20">'@СубТаблица4000'!#REF!</definedName>
    <definedName name="Z4000_GR5_020" localSheetId="19">Таблица4000!#REF!</definedName>
    <definedName name="Z4000_GR5_021" localSheetId="20">'@СубТаблица4000'!#REF!</definedName>
    <definedName name="Z4000_GR5_021" localSheetId="19">Таблица4000!#REF!</definedName>
    <definedName name="Z4000_GR5_022" localSheetId="20">'@СубТаблица4000'!#REF!</definedName>
    <definedName name="Z4000_GR5_022" localSheetId="19">Таблица4000!#REF!</definedName>
    <definedName name="Z4000_GR5_030" localSheetId="20">'@СубТаблица4000'!#REF!</definedName>
    <definedName name="Z4000_GR5_030" localSheetId="19">Таблица4000!#REF!</definedName>
    <definedName name="Z4000_GR5_031" localSheetId="20">'@СубТаблица4000'!#REF!</definedName>
    <definedName name="Z4000_GR5_031" localSheetId="19">Таблица4000!#REF!</definedName>
    <definedName name="Z4000_GR5_040" localSheetId="20">'@СубТаблица4000'!#REF!</definedName>
    <definedName name="Z4000_GR5_040" localSheetId="19">Таблица4000!#REF!</definedName>
    <definedName name="Z4000_GR5_041" localSheetId="20">'@СубТаблица4000'!#REF!</definedName>
    <definedName name="Z4000_GR5_041" localSheetId="19">Таблица4000!#REF!</definedName>
    <definedName name="Z4000_GR5_042" localSheetId="20">'@СубТаблица4000'!#REF!</definedName>
    <definedName name="Z4000_GR5_042" localSheetId="19">Таблица4000!#REF!</definedName>
    <definedName name="Z4000_GR5_043" localSheetId="20">'@СубТаблица4000'!#REF!</definedName>
    <definedName name="Z4000_GR5_043" localSheetId="19">Таблица4000!#REF!</definedName>
    <definedName name="Z4000_GR5_050" localSheetId="20">'@СубТаблица4000'!#REF!</definedName>
    <definedName name="Z4000_GR5_050" localSheetId="19">Таблица4000!#REF!</definedName>
    <definedName name="Z4000_GR5_051" localSheetId="20">'@СубТаблица4000'!#REF!</definedName>
    <definedName name="Z4000_GR5_051" localSheetId="19">Таблица4000!#REF!</definedName>
    <definedName name="Z4000_GR5_060" localSheetId="20">'@СубТаблица4000'!#REF!</definedName>
    <definedName name="Z4000_GR5_060" localSheetId="19">Таблица4000!#REF!</definedName>
    <definedName name="Z4000_GR5_061" localSheetId="20">'@СубТаблица4000'!#REF!</definedName>
    <definedName name="Z4000_GR5_061" localSheetId="19">Таблица4000!#REF!</definedName>
    <definedName name="Z4000_GR5_062" localSheetId="20">'@СубТаблица4000'!#REF!</definedName>
    <definedName name="Z4000_GR5_062" localSheetId="19">Таблица4000!#REF!</definedName>
    <definedName name="Z4000_GR5_063" localSheetId="20">'@СубТаблица4000'!#REF!</definedName>
    <definedName name="Z4000_GR5_063" localSheetId="19">Таблица4000!#REF!</definedName>
    <definedName name="Z4000_GR5_064" localSheetId="20">'@СубТаблица4000'!#REF!</definedName>
    <definedName name="Z4000_GR5_064" localSheetId="19">Таблица4000!#REF!</definedName>
    <definedName name="Z4000_GR5_070" localSheetId="20">'@СубТаблица4000'!#REF!</definedName>
    <definedName name="Z4000_GR5_070" localSheetId="19">Таблица4000!#REF!</definedName>
    <definedName name="Z4000_GR5_071" localSheetId="20">'@СубТаблица4000'!#REF!</definedName>
    <definedName name="Z4000_GR5_071" localSheetId="19">Таблица4000!#REF!</definedName>
    <definedName name="Z4000_GR5_072" localSheetId="20">'@СубТаблица4000'!#REF!</definedName>
    <definedName name="Z4000_GR5_072" localSheetId="19">Таблица4000!#REF!</definedName>
    <definedName name="Z4000_GR5_073" localSheetId="20">'@СубТаблица4000'!#REF!</definedName>
    <definedName name="Z4000_GR5_073" localSheetId="19">Таблица4000!#REF!</definedName>
    <definedName name="Z4000_GR5_074" localSheetId="20">'@СубТаблица4000'!#REF!</definedName>
    <definedName name="Z4000_GR5_074" localSheetId="19">Таблица4000!#REF!</definedName>
    <definedName name="Z4000_GR5_080" localSheetId="20">'@СубТаблица4000'!#REF!</definedName>
    <definedName name="Z4000_GR5_080" localSheetId="19">Таблица4000!#REF!</definedName>
    <definedName name="Z4000_GR5_081" localSheetId="20">'@СубТаблица4000'!#REF!</definedName>
    <definedName name="Z4000_GR5_081" localSheetId="19">Таблица4000!#REF!</definedName>
    <definedName name="Z4000_GR5_082" localSheetId="20">'@СубТаблица4000'!#REF!</definedName>
    <definedName name="Z4000_GR5_082" localSheetId="19">Таблица4000!#REF!</definedName>
    <definedName name="Z4000_GR5_090" localSheetId="20">'@СубТаблица4000'!#REF!</definedName>
    <definedName name="Z4000_GR5_090" localSheetId="19">Таблица4000!#REF!</definedName>
    <definedName name="Z4000_GR5_091" localSheetId="20">'@СубТаблица4000'!#REF!</definedName>
    <definedName name="Z4000_GR5_091" localSheetId="19">Таблица4000!#REF!</definedName>
    <definedName name="Z4000_GR5_092" localSheetId="20">'@СубТаблица4000'!#REF!</definedName>
    <definedName name="Z4000_GR5_092" localSheetId="19">Таблица4000!#REF!</definedName>
    <definedName name="Z4000_GR5_093" localSheetId="20">'@СубТаблица4000'!#REF!</definedName>
    <definedName name="Z4000_GR5_093" localSheetId="19">Таблица4000!#REF!</definedName>
    <definedName name="Z4000_GR5_094" localSheetId="20">'@СубТаблица4000'!#REF!</definedName>
    <definedName name="Z4000_GR5_094" localSheetId="19">Таблица4000!#REF!</definedName>
    <definedName name="Z4000_GR5_095" localSheetId="20">'@СубТаблица4000'!#REF!</definedName>
    <definedName name="Z4000_GR5_095" localSheetId="19">Таблица4000!#REF!</definedName>
    <definedName name="Z4000_GR5_100" localSheetId="20">'@СубТаблица4000'!#REF!</definedName>
    <definedName name="Z4000_GR5_100" localSheetId="19">Таблица4000!#REF!</definedName>
    <definedName name="Z4000_GR5_110" localSheetId="20">'@СубТаблица4000'!#REF!</definedName>
    <definedName name="Z4000_GR5_110" localSheetId="19">Таблица4000!#REF!</definedName>
    <definedName name="Z4000_GR5_120" localSheetId="20">'@СубТаблица4000'!#REF!</definedName>
    <definedName name="Z4000_GR5_120" localSheetId="19">Таблица4000!#REF!</definedName>
    <definedName name="Z4000_GR5_130" localSheetId="20">'@СубТаблица4000'!#REF!</definedName>
    <definedName name="Z4000_GR5_130" localSheetId="19">Таблица4000!#REF!</definedName>
    <definedName name="Z4000_GR5_131" localSheetId="20">'@СубТаблица4000'!#REF!</definedName>
    <definedName name="Z4000_GR5_131" localSheetId="19">Таблица4000!#REF!</definedName>
    <definedName name="Z4000_GR5_132" localSheetId="20">'@СубТаблица4000'!#REF!</definedName>
    <definedName name="Z4000_GR5_132" localSheetId="19">Таблица4000!#REF!</definedName>
    <definedName name="Z4000_GR5_140" localSheetId="20">'@СубТаблица4000'!#REF!</definedName>
    <definedName name="Z4000_GR5_140" localSheetId="19">Таблица4000!#REF!</definedName>
    <definedName name="Z4000_GR5_141" localSheetId="20">'@СубТаблица4000'!#REF!</definedName>
    <definedName name="Z4000_GR5_141" localSheetId="19">Таблица4000!#REF!</definedName>
    <definedName name="Z4000_GR5_142" localSheetId="20">'@СубТаблица4000'!#REF!</definedName>
    <definedName name="Z4000_GR5_142" localSheetId="19">Таблица4000!#REF!</definedName>
    <definedName name="Z4000_GR5_143" localSheetId="20">'@СубТаблица4000'!#REF!</definedName>
    <definedName name="Z4000_GR5_143" localSheetId="19">Таблица4000!#REF!</definedName>
    <definedName name="Z4000_GR5_144" localSheetId="20">'@СубТаблица4000'!#REF!</definedName>
    <definedName name="Z4000_GR5_144" localSheetId="19">Таблица4000!#REF!</definedName>
    <definedName name="Z4000_GR5_145" localSheetId="20">'@СубТаблица4000'!#REF!</definedName>
    <definedName name="Z4000_GR5_145" localSheetId="19">Таблица4000!#REF!</definedName>
    <definedName name="Z4000_GR5_146" localSheetId="20">'@СубТаблица4000'!#REF!</definedName>
    <definedName name="Z4000_GR5_146" localSheetId="19">Таблица4000!#REF!</definedName>
    <definedName name="Z4000_GR5_150" localSheetId="20">'@СубТаблица4000'!#REF!</definedName>
    <definedName name="Z4000_GR5_150" localSheetId="19">Таблица4000!#REF!</definedName>
    <definedName name="Z4000_GR5_151" localSheetId="20">'@СубТаблица4000'!#REF!</definedName>
    <definedName name="Z4000_GR5_151" localSheetId="19">Таблица4000!#REF!</definedName>
    <definedName name="Z4000_GR5_160" localSheetId="20">'@СубТаблица4000'!#REF!</definedName>
    <definedName name="Z4000_GR5_160" localSheetId="19">Таблица4000!#REF!</definedName>
    <definedName name="Z4000_GR5_170" localSheetId="20">'@СубТаблица4000'!#REF!</definedName>
    <definedName name="Z4000_GR5_170" localSheetId="19">Таблица4000!#REF!</definedName>
    <definedName name="Z4000_GR5_180" localSheetId="20">'@СубТаблица4000'!#REF!</definedName>
    <definedName name="Z4000_GR5_180" localSheetId="19">Таблица4000!#REF!</definedName>
    <definedName name="Z4000_GR5_700" localSheetId="20">'@СубТаблица4000'!#REF!</definedName>
    <definedName name="Z4000_GR5_700" localSheetId="19">Таблица4000!#REF!</definedName>
    <definedName name="Z4000_GR5_701" localSheetId="20">'@СубТаблица4000'!#REF!</definedName>
    <definedName name="Z4000_GR5_701" localSheetId="19">Таблица4000!#REF!</definedName>
    <definedName name="Z4000_GR5_731" localSheetId="20">'@СубТаблица4000'!#REF!</definedName>
    <definedName name="Z4000_GR5_731" localSheetId="19">Таблица4000!#REF!</definedName>
    <definedName name="Z4000_GR5_732" localSheetId="20">'@СубТаблица4000'!#REF!</definedName>
    <definedName name="Z4000_GR5_732" localSheetId="19">Таблица4000!#REF!</definedName>
    <definedName name="Z4000_GR5_741" localSheetId="20">'@СубТаблица4000'!#REF!</definedName>
    <definedName name="Z4000_GR5_741" localSheetId="19">Таблица4000!#REF!</definedName>
    <definedName name="Z4000_GR5_742" localSheetId="20">'@СубТаблица4000'!#REF!</definedName>
    <definedName name="Z4000_GR5_742" localSheetId="19">Таблица4000!#REF!</definedName>
    <definedName name="Z4000_GR5_811" localSheetId="20">'@СубТаблица4000'!#REF!</definedName>
    <definedName name="Z4000_GR5_811" localSheetId="19">Таблица4000!#REF!</definedName>
    <definedName name="Z4000_GR5_812" localSheetId="20">'@СубТаблица4000'!#REF!</definedName>
    <definedName name="Z4000_GR5_812" localSheetId="19">Таблица4000!#REF!</definedName>
    <definedName name="Z4000_GR5_813" localSheetId="20">'@СубТаблица4000'!#REF!</definedName>
    <definedName name="Z4000_GR5_813" localSheetId="19">Таблица4000!#REF!</definedName>
    <definedName name="Z4000_GR6_001" localSheetId="20">'@СубТаблица4000'!#REF!</definedName>
    <definedName name="Z4000_GR6_001" localSheetId="19">Таблица4000!#REF!</definedName>
    <definedName name="Z4000_GR6_020" localSheetId="20">'@СубТаблица4000'!#REF!</definedName>
    <definedName name="Z4000_GR6_020" localSheetId="19">Таблица4000!#REF!</definedName>
    <definedName name="Z4000_GR6_021" localSheetId="20">'@СубТаблица4000'!#REF!</definedName>
    <definedName name="Z4000_GR6_021" localSheetId="19">Таблица4000!#REF!</definedName>
    <definedName name="Z4000_GR6_022" localSheetId="20">'@СубТаблица4000'!#REF!</definedName>
    <definedName name="Z4000_GR6_022" localSheetId="19">Таблица4000!#REF!</definedName>
    <definedName name="Z4000_GR6_030" localSheetId="20">'@СубТаблица4000'!#REF!</definedName>
    <definedName name="Z4000_GR6_030" localSheetId="19">Таблица4000!#REF!</definedName>
    <definedName name="Z4000_GR6_031" localSheetId="20">'@СубТаблица4000'!#REF!</definedName>
    <definedName name="Z4000_GR6_031" localSheetId="19">Таблица4000!#REF!</definedName>
    <definedName name="Z4000_GR6_040" localSheetId="20">'@СубТаблица4000'!#REF!</definedName>
    <definedName name="Z4000_GR6_040" localSheetId="19">Таблица4000!#REF!</definedName>
    <definedName name="Z4000_GR6_041" localSheetId="20">'@СубТаблица4000'!#REF!</definedName>
    <definedName name="Z4000_GR6_041" localSheetId="19">Таблица4000!#REF!</definedName>
    <definedName name="Z4000_GR6_042" localSheetId="20">'@СубТаблица4000'!#REF!</definedName>
    <definedName name="Z4000_GR6_042" localSheetId="19">Таблица4000!#REF!</definedName>
    <definedName name="Z4000_GR6_043" localSheetId="20">'@СубТаблица4000'!#REF!</definedName>
    <definedName name="Z4000_GR6_043" localSheetId="19">Таблица4000!#REF!</definedName>
    <definedName name="Z4000_GR6_050" localSheetId="20">'@СубТаблица4000'!#REF!</definedName>
    <definedName name="Z4000_GR6_050" localSheetId="19">Таблица4000!#REF!</definedName>
    <definedName name="Z4000_GR6_051" localSheetId="20">'@СубТаблица4000'!#REF!</definedName>
    <definedName name="Z4000_GR6_051" localSheetId="19">Таблица4000!#REF!</definedName>
    <definedName name="Z4000_GR6_060" localSheetId="20">'@СубТаблица4000'!#REF!</definedName>
    <definedName name="Z4000_GR6_060" localSheetId="19">Таблица4000!#REF!</definedName>
    <definedName name="Z4000_GR6_061" localSheetId="20">'@СубТаблица4000'!#REF!</definedName>
    <definedName name="Z4000_GR6_061" localSheetId="19">Таблица4000!#REF!</definedName>
    <definedName name="Z4000_GR6_062" localSheetId="20">'@СубТаблица4000'!#REF!</definedName>
    <definedName name="Z4000_GR6_062" localSheetId="19">Таблица4000!#REF!</definedName>
    <definedName name="Z4000_GR6_063" localSheetId="20">'@СубТаблица4000'!#REF!</definedName>
    <definedName name="Z4000_GR6_063" localSheetId="19">Таблица4000!#REF!</definedName>
    <definedName name="Z4000_GR6_064" localSheetId="20">'@СубТаблица4000'!#REF!</definedName>
    <definedName name="Z4000_GR6_064" localSheetId="19">Таблица4000!#REF!</definedName>
    <definedName name="Z4000_GR6_070" localSheetId="20">'@СубТаблица4000'!#REF!</definedName>
    <definedName name="Z4000_GR6_070" localSheetId="19">Таблица4000!#REF!</definedName>
    <definedName name="Z4000_GR6_071" localSheetId="20">'@СубТаблица4000'!#REF!</definedName>
    <definedName name="Z4000_GR6_071" localSheetId="19">Таблица4000!#REF!</definedName>
    <definedName name="Z4000_GR6_072" localSheetId="20">'@СубТаблица4000'!#REF!</definedName>
    <definedName name="Z4000_GR6_072" localSheetId="19">Таблица4000!#REF!</definedName>
    <definedName name="Z4000_GR6_073" localSheetId="20">'@СубТаблица4000'!#REF!</definedName>
    <definedName name="Z4000_GR6_073" localSheetId="19">Таблица4000!#REF!</definedName>
    <definedName name="Z4000_GR6_074" localSheetId="20">'@СубТаблица4000'!#REF!</definedName>
    <definedName name="Z4000_GR6_074" localSheetId="19">Таблица4000!#REF!</definedName>
    <definedName name="Z4000_GR6_080" localSheetId="20">'@СубТаблица4000'!#REF!</definedName>
    <definedName name="Z4000_GR6_080" localSheetId="19">Таблица4000!#REF!</definedName>
    <definedName name="Z4000_GR6_081" localSheetId="20">'@СубТаблица4000'!#REF!</definedName>
    <definedName name="Z4000_GR6_081" localSheetId="19">Таблица4000!#REF!</definedName>
    <definedName name="Z4000_GR6_082" localSheetId="20">'@СубТаблица4000'!#REF!</definedName>
    <definedName name="Z4000_GR6_082" localSheetId="19">Таблица4000!#REF!</definedName>
    <definedName name="Z4000_GR6_090" localSheetId="20">'@СубТаблица4000'!#REF!</definedName>
    <definedName name="Z4000_GR6_090" localSheetId="19">Таблица4000!#REF!</definedName>
    <definedName name="Z4000_GR6_091" localSheetId="20">'@СубТаблица4000'!#REF!</definedName>
    <definedName name="Z4000_GR6_091" localSheetId="19">Таблица4000!#REF!</definedName>
    <definedName name="Z4000_GR6_092" localSheetId="20">'@СубТаблица4000'!#REF!</definedName>
    <definedName name="Z4000_GR6_092" localSheetId="19">Таблица4000!#REF!</definedName>
    <definedName name="Z4000_GR6_093" localSheetId="20">'@СубТаблица4000'!#REF!</definedName>
    <definedName name="Z4000_GR6_093" localSheetId="19">Таблица4000!#REF!</definedName>
    <definedName name="Z4000_GR6_094" localSheetId="20">'@СубТаблица4000'!#REF!</definedName>
    <definedName name="Z4000_GR6_094" localSheetId="19">Таблица4000!#REF!</definedName>
    <definedName name="Z4000_GR6_095" localSheetId="20">'@СубТаблица4000'!#REF!</definedName>
    <definedName name="Z4000_GR6_095" localSheetId="19">Таблица4000!#REF!</definedName>
    <definedName name="Z4000_GR6_100" localSheetId="20">'@СубТаблица4000'!#REF!</definedName>
    <definedName name="Z4000_GR6_100" localSheetId="19">Таблица4000!#REF!</definedName>
    <definedName name="Z4000_GR6_110" localSheetId="20">'@СубТаблица4000'!#REF!</definedName>
    <definedName name="Z4000_GR6_110" localSheetId="19">Таблица4000!#REF!</definedName>
    <definedName name="Z4000_GR6_120" localSheetId="20">'@СубТаблица4000'!#REF!</definedName>
    <definedName name="Z4000_GR6_120" localSheetId="19">Таблица4000!#REF!</definedName>
    <definedName name="Z4000_GR6_130" localSheetId="20">'@СубТаблица4000'!#REF!</definedName>
    <definedName name="Z4000_GR6_130" localSheetId="19">Таблица4000!#REF!</definedName>
    <definedName name="Z4000_GR6_131" localSheetId="20">'@СубТаблица4000'!#REF!</definedName>
    <definedName name="Z4000_GR6_131" localSheetId="19">Таблица4000!#REF!</definedName>
    <definedName name="Z4000_GR6_132" localSheetId="20">'@СубТаблица4000'!#REF!</definedName>
    <definedName name="Z4000_GR6_132" localSheetId="19">Таблица4000!#REF!</definedName>
    <definedName name="Z4000_GR6_140" localSheetId="20">'@СубТаблица4000'!#REF!</definedName>
    <definedName name="Z4000_GR6_140" localSheetId="19">Таблица4000!#REF!</definedName>
    <definedName name="Z4000_GR6_141" localSheetId="20">'@СубТаблица4000'!#REF!</definedName>
    <definedName name="Z4000_GR6_141" localSheetId="19">Таблица4000!#REF!</definedName>
    <definedName name="Z4000_GR6_142" localSheetId="20">'@СубТаблица4000'!#REF!</definedName>
    <definedName name="Z4000_GR6_142" localSheetId="19">Таблица4000!#REF!</definedName>
    <definedName name="Z4000_GR6_143" localSheetId="20">'@СубТаблица4000'!#REF!</definedName>
    <definedName name="Z4000_GR6_143" localSheetId="19">Таблица4000!#REF!</definedName>
    <definedName name="Z4000_GR6_144" localSheetId="20">'@СубТаблица4000'!#REF!</definedName>
    <definedName name="Z4000_GR6_144" localSheetId="19">Таблица4000!#REF!</definedName>
    <definedName name="Z4000_GR6_145" localSheetId="20">'@СубТаблица4000'!#REF!</definedName>
    <definedName name="Z4000_GR6_145" localSheetId="19">Таблица4000!#REF!</definedName>
    <definedName name="Z4000_GR6_146" localSheetId="20">'@СубТаблица4000'!#REF!</definedName>
    <definedName name="Z4000_GR6_146" localSheetId="19">Таблица4000!#REF!</definedName>
    <definedName name="Z4000_GR6_150" localSheetId="20">'@СубТаблица4000'!#REF!</definedName>
    <definedName name="Z4000_GR6_150" localSheetId="19">Таблица4000!#REF!</definedName>
    <definedName name="Z4000_GR6_151" localSheetId="20">'@СубТаблица4000'!#REF!</definedName>
    <definedName name="Z4000_GR6_151" localSheetId="19">Таблица4000!#REF!</definedName>
    <definedName name="Z4000_GR6_160" localSheetId="20">'@СубТаблица4000'!#REF!</definedName>
    <definedName name="Z4000_GR6_160" localSheetId="19">Таблица4000!#REF!</definedName>
    <definedName name="Z4000_GR6_170" localSheetId="20">'@СубТаблица4000'!#REF!</definedName>
    <definedName name="Z4000_GR6_170" localSheetId="19">Таблица4000!#REF!</definedName>
    <definedName name="Z4000_GR6_180" localSheetId="20">'@СубТаблица4000'!#REF!</definedName>
    <definedName name="Z4000_GR6_180" localSheetId="19">Таблица4000!#REF!</definedName>
    <definedName name="Z4000_GR6_700" localSheetId="20">'@СубТаблица4000'!#REF!</definedName>
    <definedName name="Z4000_GR6_700" localSheetId="19">Таблица4000!#REF!</definedName>
    <definedName name="Z4000_GR6_701" localSheetId="20">'@СубТаблица4000'!#REF!</definedName>
    <definedName name="Z4000_GR6_701" localSheetId="19">Таблица4000!#REF!</definedName>
    <definedName name="Z4000_GR6_731" localSheetId="20">'@СубТаблица4000'!#REF!</definedName>
    <definedName name="Z4000_GR6_731" localSheetId="19">Таблица4000!#REF!</definedName>
    <definedName name="Z4000_GR6_732" localSheetId="20">'@СубТаблица4000'!#REF!</definedName>
    <definedName name="Z4000_GR6_732" localSheetId="19">Таблица4000!#REF!</definedName>
    <definedName name="Z4000_GR6_741" localSheetId="20">'@СубТаблица4000'!#REF!</definedName>
    <definedName name="Z4000_GR6_741" localSheetId="19">Таблица4000!#REF!</definedName>
    <definedName name="Z4000_GR6_742" localSheetId="20">'@СубТаблица4000'!#REF!</definedName>
    <definedName name="Z4000_GR6_742" localSheetId="19">Таблица4000!#REF!</definedName>
    <definedName name="Z4000_GR6_811" localSheetId="20">'@СубТаблица4000'!#REF!</definedName>
    <definedName name="Z4000_GR6_811" localSheetId="19">Таблица4000!#REF!</definedName>
    <definedName name="Z4000_GR6_812" localSheetId="20">'@СубТаблица4000'!#REF!</definedName>
    <definedName name="Z4000_GR6_812" localSheetId="19">Таблица4000!#REF!</definedName>
    <definedName name="Z4000_GR6_813" localSheetId="20">'@СубТаблица4000'!#REF!</definedName>
    <definedName name="Z4000_GR6_813" localSheetId="19">Таблица4000!#REF!</definedName>
    <definedName name="Z4000_GR7_001" localSheetId="20">'@СубТаблица4000'!#REF!</definedName>
    <definedName name="Z4000_GR7_001" localSheetId="19">Таблица4000!#REF!</definedName>
    <definedName name="Z4000_GR7_020" localSheetId="20">'@СубТаблица4000'!#REF!</definedName>
    <definedName name="Z4000_GR7_020" localSheetId="19">Таблица4000!#REF!</definedName>
    <definedName name="Z4000_GR7_021" localSheetId="20">'@СубТаблица4000'!#REF!</definedName>
    <definedName name="Z4000_GR7_021" localSheetId="19">Таблица4000!#REF!</definedName>
    <definedName name="Z4000_GR7_022" localSheetId="20">'@СубТаблица4000'!#REF!</definedName>
    <definedName name="Z4000_GR7_022" localSheetId="19">Таблица4000!#REF!</definedName>
    <definedName name="Z4000_GR7_030" localSheetId="20">'@СубТаблица4000'!#REF!</definedName>
    <definedName name="Z4000_GR7_030" localSheetId="19">Таблица4000!#REF!</definedName>
    <definedName name="Z4000_GR7_031" localSheetId="20">'@СубТаблица4000'!#REF!</definedName>
    <definedName name="Z4000_GR7_031" localSheetId="19">Таблица4000!#REF!</definedName>
    <definedName name="Z4000_GR7_040" localSheetId="20">'@СубТаблица4000'!#REF!</definedName>
    <definedName name="Z4000_GR7_040" localSheetId="19">Таблица4000!#REF!</definedName>
    <definedName name="Z4000_GR7_041" localSheetId="20">'@СубТаблица4000'!#REF!</definedName>
    <definedName name="Z4000_GR7_041" localSheetId="19">Таблица4000!#REF!</definedName>
    <definedName name="Z4000_GR7_042" localSheetId="20">'@СубТаблица4000'!#REF!</definedName>
    <definedName name="Z4000_GR7_042" localSheetId="19">Таблица4000!#REF!</definedName>
    <definedName name="Z4000_GR7_043" localSheetId="20">'@СубТаблица4000'!#REF!</definedName>
    <definedName name="Z4000_GR7_043" localSheetId="19">Таблица4000!#REF!</definedName>
    <definedName name="Z4000_GR7_050" localSheetId="20">'@СубТаблица4000'!#REF!</definedName>
    <definedName name="Z4000_GR7_050" localSheetId="19">Таблица4000!#REF!</definedName>
    <definedName name="Z4000_GR7_051" localSheetId="20">'@СубТаблица4000'!#REF!</definedName>
    <definedName name="Z4000_GR7_051" localSheetId="19">Таблица4000!#REF!</definedName>
    <definedName name="Z4000_GR7_060" localSheetId="20">'@СубТаблица4000'!#REF!</definedName>
    <definedName name="Z4000_GR7_060" localSheetId="19">Таблица4000!#REF!</definedName>
    <definedName name="Z4000_GR7_061" localSheetId="20">'@СубТаблица4000'!#REF!</definedName>
    <definedName name="Z4000_GR7_061" localSheetId="19">Таблица4000!#REF!</definedName>
    <definedName name="Z4000_GR7_062" localSheetId="20">'@СубТаблица4000'!#REF!</definedName>
    <definedName name="Z4000_GR7_062" localSheetId="19">Таблица4000!#REF!</definedName>
    <definedName name="Z4000_GR7_063" localSheetId="20">'@СубТаблица4000'!#REF!</definedName>
    <definedName name="Z4000_GR7_063" localSheetId="19">Таблица4000!#REF!</definedName>
    <definedName name="Z4000_GR7_064" localSheetId="20">'@СубТаблица4000'!#REF!</definedName>
    <definedName name="Z4000_GR7_064" localSheetId="19">Таблица4000!#REF!</definedName>
    <definedName name="Z4000_GR7_070" localSheetId="20">'@СубТаблица4000'!#REF!</definedName>
    <definedName name="Z4000_GR7_070" localSheetId="19">Таблица4000!#REF!</definedName>
    <definedName name="Z4000_GR7_071" localSheetId="20">'@СубТаблица4000'!#REF!</definedName>
    <definedName name="Z4000_GR7_071" localSheetId="19">Таблица4000!#REF!</definedName>
    <definedName name="Z4000_GR7_072" localSheetId="20">'@СубТаблица4000'!#REF!</definedName>
    <definedName name="Z4000_GR7_072" localSheetId="19">Таблица4000!#REF!</definedName>
    <definedName name="Z4000_GR7_073" localSheetId="20">'@СубТаблица4000'!#REF!</definedName>
    <definedName name="Z4000_GR7_073" localSheetId="19">Таблица4000!#REF!</definedName>
    <definedName name="Z4000_GR7_074" localSheetId="20">'@СубТаблица4000'!#REF!</definedName>
    <definedName name="Z4000_GR7_074" localSheetId="19">Таблица4000!#REF!</definedName>
    <definedName name="Z4000_GR7_080" localSheetId="20">'@СубТаблица4000'!#REF!</definedName>
    <definedName name="Z4000_GR7_080" localSheetId="19">Таблица4000!#REF!</definedName>
    <definedName name="Z4000_GR7_081" localSheetId="20">'@СубТаблица4000'!#REF!</definedName>
    <definedName name="Z4000_GR7_081" localSheetId="19">Таблица4000!#REF!</definedName>
    <definedName name="Z4000_GR7_082" localSheetId="20">'@СубТаблица4000'!#REF!</definedName>
    <definedName name="Z4000_GR7_082" localSheetId="19">Таблица4000!#REF!</definedName>
    <definedName name="Z4000_GR7_090" localSheetId="20">'@СубТаблица4000'!#REF!</definedName>
    <definedName name="Z4000_GR7_090" localSheetId="19">Таблица4000!#REF!</definedName>
    <definedName name="Z4000_GR7_091" localSheetId="20">'@СубТаблица4000'!#REF!</definedName>
    <definedName name="Z4000_GR7_091" localSheetId="19">Таблица4000!#REF!</definedName>
    <definedName name="Z4000_GR7_092" localSheetId="20">'@СубТаблица4000'!#REF!</definedName>
    <definedName name="Z4000_GR7_092" localSheetId="19">Таблица4000!#REF!</definedName>
    <definedName name="Z4000_GR7_093" localSheetId="20">'@СубТаблица4000'!#REF!</definedName>
    <definedName name="Z4000_GR7_093" localSheetId="19">Таблица4000!#REF!</definedName>
    <definedName name="Z4000_GR7_094" localSheetId="20">'@СубТаблица4000'!#REF!</definedName>
    <definedName name="Z4000_GR7_094" localSheetId="19">Таблица4000!#REF!</definedName>
    <definedName name="Z4000_GR7_095" localSheetId="20">'@СубТаблица4000'!#REF!</definedName>
    <definedName name="Z4000_GR7_095" localSheetId="19">Таблица4000!#REF!</definedName>
    <definedName name="Z4000_GR7_100" localSheetId="20">'@СубТаблица4000'!#REF!</definedName>
    <definedName name="Z4000_GR7_100" localSheetId="19">Таблица4000!#REF!</definedName>
    <definedName name="Z4000_GR7_110" localSheetId="20">'@СубТаблица4000'!#REF!</definedName>
    <definedName name="Z4000_GR7_110" localSheetId="19">Таблица4000!#REF!</definedName>
    <definedName name="Z4000_GR7_120" localSheetId="20">'@СубТаблица4000'!#REF!</definedName>
    <definedName name="Z4000_GR7_120" localSheetId="19">Таблица4000!#REF!</definedName>
    <definedName name="Z4000_GR7_130" localSheetId="20">'@СубТаблица4000'!#REF!</definedName>
    <definedName name="Z4000_GR7_130" localSheetId="19">Таблица4000!#REF!</definedName>
    <definedName name="Z4000_GR7_131" localSheetId="20">'@СубТаблица4000'!#REF!</definedName>
    <definedName name="Z4000_GR7_131" localSheetId="19">Таблица4000!#REF!</definedName>
    <definedName name="Z4000_GR7_132" localSheetId="20">'@СубТаблица4000'!#REF!</definedName>
    <definedName name="Z4000_GR7_132" localSheetId="19">Таблица4000!#REF!</definedName>
    <definedName name="Z4000_GR7_140" localSheetId="20">'@СубТаблица4000'!#REF!</definedName>
    <definedName name="Z4000_GR7_140" localSheetId="19">Таблица4000!#REF!</definedName>
    <definedName name="Z4000_GR7_141" localSheetId="20">'@СубТаблица4000'!#REF!</definedName>
    <definedName name="Z4000_GR7_141" localSheetId="19">Таблица4000!#REF!</definedName>
    <definedName name="Z4000_GR7_142" localSheetId="20">'@СубТаблица4000'!#REF!</definedName>
    <definedName name="Z4000_GR7_142" localSheetId="19">Таблица4000!#REF!</definedName>
    <definedName name="Z4000_GR7_143" localSheetId="20">'@СубТаблица4000'!#REF!</definedName>
    <definedName name="Z4000_GR7_143" localSheetId="19">Таблица4000!#REF!</definedName>
    <definedName name="Z4000_GR7_144" localSheetId="20">'@СубТаблица4000'!#REF!</definedName>
    <definedName name="Z4000_GR7_144" localSheetId="19">Таблица4000!#REF!</definedName>
    <definedName name="Z4000_GR7_145" localSheetId="20">'@СубТаблица4000'!#REF!</definedName>
    <definedName name="Z4000_GR7_145" localSheetId="19">Таблица4000!#REF!</definedName>
    <definedName name="Z4000_GR7_146" localSheetId="20">'@СубТаблица4000'!#REF!</definedName>
    <definedName name="Z4000_GR7_146" localSheetId="19">Таблица4000!#REF!</definedName>
    <definedName name="Z4000_GR7_150" localSheetId="20">'@СубТаблица4000'!#REF!</definedName>
    <definedName name="Z4000_GR7_150" localSheetId="19">Таблица4000!#REF!</definedName>
    <definedName name="Z4000_GR7_151" localSheetId="20">'@СубТаблица4000'!#REF!</definedName>
    <definedName name="Z4000_GR7_151" localSheetId="19">Таблица4000!#REF!</definedName>
    <definedName name="Z4000_GR7_160" localSheetId="20">'@СубТаблица4000'!#REF!</definedName>
    <definedName name="Z4000_GR7_160" localSheetId="19">Таблица4000!#REF!</definedName>
    <definedName name="Z4000_GR7_170" localSheetId="20">'@СубТаблица4000'!#REF!</definedName>
    <definedName name="Z4000_GR7_170" localSheetId="19">Таблица4000!#REF!</definedName>
    <definedName name="Z4000_GR7_180" localSheetId="20">'@СубТаблица4000'!#REF!</definedName>
    <definedName name="Z4000_GR7_180" localSheetId="19">Таблица4000!#REF!</definedName>
    <definedName name="Z4000_GR7_700" localSheetId="20">'@СубТаблица4000'!#REF!</definedName>
    <definedName name="Z4000_GR7_700" localSheetId="19">Таблица4000!#REF!</definedName>
    <definedName name="Z4000_GR7_701" localSheetId="20">'@СубТаблица4000'!#REF!</definedName>
    <definedName name="Z4000_GR7_701" localSheetId="19">Таблица4000!#REF!</definedName>
    <definedName name="Z4000_GR7_731" localSheetId="20">'@СубТаблица4000'!#REF!</definedName>
    <definedName name="Z4000_GR7_731" localSheetId="19">Таблица4000!#REF!</definedName>
    <definedName name="Z4000_GR7_732" localSheetId="20">'@СубТаблица4000'!#REF!</definedName>
    <definedName name="Z4000_GR7_732" localSheetId="19">Таблица4000!#REF!</definedName>
    <definedName name="Z4000_GR7_741" localSheetId="20">'@СубТаблица4000'!#REF!</definedName>
    <definedName name="Z4000_GR7_741" localSheetId="19">Таблица4000!#REF!</definedName>
    <definedName name="Z4000_GR7_742" localSheetId="20">'@СубТаблица4000'!#REF!</definedName>
    <definedName name="Z4000_GR7_742" localSheetId="19">Таблица4000!#REF!</definedName>
    <definedName name="Z4000_GR7_811" localSheetId="20">'@СубТаблица4000'!#REF!</definedName>
    <definedName name="Z4000_GR7_811" localSheetId="19">Таблица4000!#REF!</definedName>
    <definedName name="Z4000_GR7_812" localSheetId="20">'@СубТаблица4000'!#REF!</definedName>
    <definedName name="Z4000_GR7_812" localSheetId="19">Таблица4000!#REF!</definedName>
    <definedName name="Z4000_GR7_813" localSheetId="20">'@СубТаблица4000'!#REF!</definedName>
    <definedName name="Z4000_GR7_813" localSheetId="19">Таблица4000!#REF!</definedName>
    <definedName name="Z4000_GR8_001" localSheetId="20">'@СубТаблица4000'!#REF!</definedName>
    <definedName name="Z4000_GR8_001" localSheetId="19">Таблица4000!#REF!</definedName>
    <definedName name="Z4000_GR8_020" localSheetId="20">'@СубТаблица4000'!#REF!</definedName>
    <definedName name="Z4000_GR8_020" localSheetId="19">Таблица4000!#REF!</definedName>
    <definedName name="Z4000_GR8_021" localSheetId="20">'@СубТаблица4000'!#REF!</definedName>
    <definedName name="Z4000_GR8_021" localSheetId="19">Таблица4000!#REF!</definedName>
    <definedName name="Z4000_GR8_022" localSheetId="20">'@СубТаблица4000'!#REF!</definedName>
    <definedName name="Z4000_GR8_022" localSheetId="19">Таблица4000!#REF!</definedName>
    <definedName name="Z4000_GR8_030" localSheetId="20">'@СубТаблица4000'!#REF!</definedName>
    <definedName name="Z4000_GR8_030" localSheetId="19">Таблица4000!#REF!</definedName>
    <definedName name="Z4000_GR8_031" localSheetId="20">'@СубТаблица4000'!#REF!</definedName>
    <definedName name="Z4000_GR8_031" localSheetId="19">Таблица4000!#REF!</definedName>
    <definedName name="Z4000_GR8_040" localSheetId="20">'@СубТаблица4000'!#REF!</definedName>
    <definedName name="Z4000_GR8_040" localSheetId="19">Таблица4000!#REF!</definedName>
    <definedName name="Z4000_GR8_041" localSheetId="20">'@СубТаблица4000'!#REF!</definedName>
    <definedName name="Z4000_GR8_041" localSheetId="19">Таблица4000!#REF!</definedName>
    <definedName name="Z4000_GR8_042" localSheetId="20">'@СубТаблица4000'!#REF!</definedName>
    <definedName name="Z4000_GR8_042" localSheetId="19">Таблица4000!#REF!</definedName>
    <definedName name="Z4000_GR8_043" localSheetId="20">'@СубТаблица4000'!#REF!</definedName>
    <definedName name="Z4000_GR8_043" localSheetId="19">Таблица4000!#REF!</definedName>
    <definedName name="Z4000_GR8_050" localSheetId="20">'@СубТаблица4000'!#REF!</definedName>
    <definedName name="Z4000_GR8_050" localSheetId="19">Таблица4000!#REF!</definedName>
    <definedName name="Z4000_GR8_051" localSheetId="20">'@СубТаблица4000'!#REF!</definedName>
    <definedName name="Z4000_GR8_051" localSheetId="19">Таблица4000!#REF!</definedName>
    <definedName name="Z4000_GR8_060" localSheetId="20">'@СубТаблица4000'!#REF!</definedName>
    <definedName name="Z4000_GR8_060" localSheetId="19">Таблица4000!#REF!</definedName>
    <definedName name="Z4000_GR8_061" localSheetId="20">'@СубТаблица4000'!#REF!</definedName>
    <definedName name="Z4000_GR8_061" localSheetId="19">Таблица4000!#REF!</definedName>
    <definedName name="Z4000_GR8_062" localSheetId="20">'@СубТаблица4000'!#REF!</definedName>
    <definedName name="Z4000_GR8_062" localSheetId="19">Таблица4000!#REF!</definedName>
    <definedName name="Z4000_GR8_063" localSheetId="20">'@СубТаблица4000'!#REF!</definedName>
    <definedName name="Z4000_GR8_063" localSheetId="19">Таблица4000!#REF!</definedName>
    <definedName name="Z4000_GR8_064" localSheetId="20">'@СубТаблица4000'!#REF!</definedName>
    <definedName name="Z4000_GR8_064" localSheetId="19">Таблица4000!#REF!</definedName>
    <definedName name="Z4000_GR8_070" localSheetId="20">'@СубТаблица4000'!#REF!</definedName>
    <definedName name="Z4000_GR8_070" localSheetId="19">Таблица4000!#REF!</definedName>
    <definedName name="Z4000_GR8_071" localSheetId="20">'@СубТаблица4000'!#REF!</definedName>
    <definedName name="Z4000_GR8_071" localSheetId="19">Таблица4000!#REF!</definedName>
    <definedName name="Z4000_GR8_072" localSheetId="20">'@СубТаблица4000'!#REF!</definedName>
    <definedName name="Z4000_GR8_072" localSheetId="19">Таблица4000!#REF!</definedName>
    <definedName name="Z4000_GR8_073" localSheetId="20">'@СубТаблица4000'!#REF!</definedName>
    <definedName name="Z4000_GR8_073" localSheetId="19">Таблица4000!#REF!</definedName>
    <definedName name="Z4000_GR8_074" localSheetId="20">'@СубТаблица4000'!#REF!</definedName>
    <definedName name="Z4000_GR8_074" localSheetId="19">Таблица4000!#REF!</definedName>
    <definedName name="Z4000_GR8_080" localSheetId="20">'@СубТаблица4000'!#REF!</definedName>
    <definedName name="Z4000_GR8_080" localSheetId="19">Таблица4000!#REF!</definedName>
    <definedName name="Z4000_GR8_081" localSheetId="20">'@СубТаблица4000'!#REF!</definedName>
    <definedName name="Z4000_GR8_081" localSheetId="19">Таблица4000!#REF!</definedName>
    <definedName name="Z4000_GR8_082" localSheetId="20">'@СубТаблица4000'!#REF!</definedName>
    <definedName name="Z4000_GR8_082" localSheetId="19">Таблица4000!#REF!</definedName>
    <definedName name="Z4000_GR8_090" localSheetId="20">'@СубТаблица4000'!#REF!</definedName>
    <definedName name="Z4000_GR8_090" localSheetId="19">Таблица4000!#REF!</definedName>
    <definedName name="Z4000_GR8_091" localSheetId="20">'@СубТаблица4000'!#REF!</definedName>
    <definedName name="Z4000_GR8_091" localSheetId="19">Таблица4000!#REF!</definedName>
    <definedName name="Z4000_GR8_092" localSheetId="20">'@СубТаблица4000'!#REF!</definedName>
    <definedName name="Z4000_GR8_092" localSheetId="19">Таблица4000!#REF!</definedName>
    <definedName name="Z4000_GR8_093" localSheetId="20">'@СубТаблица4000'!#REF!</definedName>
    <definedName name="Z4000_GR8_093" localSheetId="19">Таблица4000!#REF!</definedName>
    <definedName name="Z4000_GR8_094" localSheetId="20">'@СубТаблица4000'!#REF!</definedName>
    <definedName name="Z4000_GR8_094" localSheetId="19">Таблица4000!#REF!</definedName>
    <definedName name="Z4000_GR8_095" localSheetId="20">'@СубТаблица4000'!#REF!</definedName>
    <definedName name="Z4000_GR8_095" localSheetId="19">Таблица4000!#REF!</definedName>
    <definedName name="Z4000_GR8_100" localSheetId="20">'@СубТаблица4000'!#REF!</definedName>
    <definedName name="Z4000_GR8_100" localSheetId="19">Таблица4000!#REF!</definedName>
    <definedName name="Z4000_GR8_110" localSheetId="20">'@СубТаблица4000'!#REF!</definedName>
    <definedName name="Z4000_GR8_110" localSheetId="19">Таблица4000!#REF!</definedName>
    <definedName name="Z4000_GR8_120" localSheetId="20">'@СубТаблица4000'!#REF!</definedName>
    <definedName name="Z4000_GR8_120" localSheetId="19">Таблица4000!#REF!</definedName>
    <definedName name="Z4000_GR8_130" localSheetId="20">'@СубТаблица4000'!#REF!</definedName>
    <definedName name="Z4000_GR8_130" localSheetId="19">Таблица4000!#REF!</definedName>
    <definedName name="Z4000_GR8_131" localSheetId="20">'@СубТаблица4000'!#REF!</definedName>
    <definedName name="Z4000_GR8_131" localSheetId="19">Таблица4000!#REF!</definedName>
    <definedName name="Z4000_GR8_132" localSheetId="20">'@СубТаблица4000'!#REF!</definedName>
    <definedName name="Z4000_GR8_132" localSheetId="19">Таблица4000!#REF!</definedName>
    <definedName name="Z4000_GR8_140" localSheetId="20">'@СубТаблица4000'!#REF!</definedName>
    <definedName name="Z4000_GR8_140" localSheetId="19">Таблица4000!#REF!</definedName>
    <definedName name="Z4000_GR8_141" localSheetId="20">'@СубТаблица4000'!#REF!</definedName>
    <definedName name="Z4000_GR8_141" localSheetId="19">Таблица4000!#REF!</definedName>
    <definedName name="Z4000_GR8_142" localSheetId="20">'@СубТаблица4000'!#REF!</definedName>
    <definedName name="Z4000_GR8_142" localSheetId="19">Таблица4000!#REF!</definedName>
    <definedName name="Z4000_GR8_143" localSheetId="20">'@СубТаблица4000'!#REF!</definedName>
    <definedName name="Z4000_GR8_143" localSheetId="19">Таблица4000!#REF!</definedName>
    <definedName name="Z4000_GR8_144" localSheetId="20">'@СубТаблица4000'!#REF!</definedName>
    <definedName name="Z4000_GR8_144" localSheetId="19">Таблица4000!#REF!</definedName>
    <definedName name="Z4000_GR8_145" localSheetId="20">'@СубТаблица4000'!#REF!</definedName>
    <definedName name="Z4000_GR8_145" localSheetId="19">Таблица4000!#REF!</definedName>
    <definedName name="Z4000_GR8_146" localSheetId="20">'@СубТаблица4000'!#REF!</definedName>
    <definedName name="Z4000_GR8_146" localSheetId="19">Таблица4000!#REF!</definedName>
    <definedName name="Z4000_GR8_150" localSheetId="20">'@СубТаблица4000'!#REF!</definedName>
    <definedName name="Z4000_GR8_150" localSheetId="19">Таблица4000!#REF!</definedName>
    <definedName name="Z4000_GR8_151" localSheetId="20">'@СубТаблица4000'!#REF!</definedName>
    <definedName name="Z4000_GR8_151" localSheetId="19">Таблица4000!#REF!</definedName>
    <definedName name="Z4000_GR8_160" localSheetId="20">'@СубТаблица4000'!#REF!</definedName>
    <definedName name="Z4000_GR8_160" localSheetId="19">Таблица4000!#REF!</definedName>
    <definedName name="Z4000_GR8_170" localSheetId="20">'@СубТаблица4000'!#REF!</definedName>
    <definedName name="Z4000_GR8_170" localSheetId="19">Таблица4000!#REF!</definedName>
    <definedName name="Z4000_GR8_180" localSheetId="20">'@СубТаблица4000'!#REF!</definedName>
    <definedName name="Z4000_GR8_180" localSheetId="19">Таблица4000!#REF!</definedName>
    <definedName name="Z4000_GR8_700" localSheetId="20">'@СубТаблица4000'!#REF!</definedName>
    <definedName name="Z4000_GR8_700" localSheetId="19">Таблица4000!#REF!</definedName>
    <definedName name="Z4000_GR8_701" localSheetId="20">'@СубТаблица4000'!#REF!</definedName>
    <definedName name="Z4000_GR8_701" localSheetId="19">Таблица4000!#REF!</definedName>
    <definedName name="Z4000_GR8_731" localSheetId="20">'@СубТаблица4000'!#REF!</definedName>
    <definedName name="Z4000_GR8_731" localSheetId="19">Таблица4000!#REF!</definedName>
    <definedName name="Z4000_GR8_732" localSheetId="20">'@СубТаблица4000'!#REF!</definedName>
    <definedName name="Z4000_GR8_732" localSheetId="19">Таблица4000!#REF!</definedName>
    <definedName name="Z4000_GR8_741" localSheetId="20">'@СубТаблица4000'!#REF!</definedName>
    <definedName name="Z4000_GR8_741" localSheetId="19">Таблица4000!#REF!</definedName>
    <definedName name="Z4000_GR8_742" localSheetId="20">'@СубТаблица4000'!#REF!</definedName>
    <definedName name="Z4000_GR8_742" localSheetId="19">Таблица4000!#REF!</definedName>
    <definedName name="Z4000_GR8_811" localSheetId="20">'@СубТаблица4000'!#REF!</definedName>
    <definedName name="Z4000_GR8_811" localSheetId="19">Таблица4000!#REF!</definedName>
    <definedName name="Z4000_GR8_812" localSheetId="20">'@СубТаблица4000'!#REF!</definedName>
    <definedName name="Z4000_GR8_812" localSheetId="19">Таблица4000!#REF!</definedName>
    <definedName name="Z4000_GR8_813" localSheetId="20">'@СубТаблица4000'!#REF!</definedName>
    <definedName name="Z4000_GR8_813" localSheetId="19">Таблица4000!#REF!</definedName>
    <definedName name="Z4100_GR10_001" localSheetId="20">Таблица4100!#REF!</definedName>
    <definedName name="Z4100_GR10_001" localSheetId="19">Таблица4100!#REF!</definedName>
    <definedName name="Z4100_GR8_001" localSheetId="20">Таблица4100!#REF!</definedName>
    <definedName name="Z4100_GR8_001" localSheetId="19">Таблица4100!#REF!</definedName>
    <definedName name="Z4200_GR16_001" localSheetId="20">Таблица4200!#REF!</definedName>
    <definedName name="Z4200_GR16_001" localSheetId="19">Таблица4200!#REF!</definedName>
    <definedName name="ZZdata" localSheetId="20">Таблица4100!#REF!</definedName>
    <definedName name="ZZdata" localSheetId="19">Таблица4100!#REF!</definedName>
    <definedName name="ZZruk" localSheetId="20">Таблица4100!#REF!</definedName>
    <definedName name="ZZruk" localSheetId="19">Таблица4100!#REF!</definedName>
    <definedName name="ZZzam" localSheetId="20">Таблица4100!#REF!</definedName>
    <definedName name="ZZzam" localSheetId="19">Таблица4100!#REF!</definedName>
  </definedNames>
  <calcPr calcId="162913"/>
</workbook>
</file>

<file path=xl/calcChain.xml><?xml version="1.0" encoding="utf-8"?>
<calcChain xmlns="http://schemas.openxmlformats.org/spreadsheetml/2006/main">
  <c r="X150" i="3" l="1"/>
  <c r="Y150" i="3"/>
  <c r="Z150" i="3"/>
  <c r="AA150" i="3"/>
  <c r="AB150" i="3"/>
  <c r="W150" i="3"/>
  <c r="O150" i="3"/>
  <c r="P150" i="3"/>
  <c r="Q150" i="3"/>
  <c r="N150" i="3"/>
  <c r="F150" i="3"/>
  <c r="G150" i="3"/>
  <c r="H150" i="3"/>
  <c r="E150" i="3"/>
  <c r="M12" i="3" l="1"/>
  <c r="L12" i="3"/>
  <c r="K12" i="3"/>
  <c r="J12" i="3"/>
  <c r="I12" i="3"/>
  <c r="I150" i="3" l="1"/>
  <c r="J150" i="3"/>
  <c r="K150" i="3"/>
  <c r="L150" i="3"/>
  <c r="M150" i="3"/>
  <c r="R150" i="3"/>
  <c r="S150" i="3"/>
  <c r="T150" i="3"/>
  <c r="U150" i="3"/>
  <c r="V150" i="3"/>
  <c r="AC150" i="3"/>
  <c r="AD150" i="3"/>
  <c r="AE150" i="3"/>
  <c r="AF150" i="3"/>
  <c r="AG150" i="3"/>
  <c r="AH150" i="3"/>
  <c r="AJ285" i="4" l="1"/>
  <c r="AJ248" i="4"/>
  <c r="AJ198" i="4"/>
  <c r="AJ197" i="4" s="1"/>
  <c r="AJ170" i="4"/>
  <c r="AJ89" i="4"/>
  <c r="AO57" i="4"/>
  <c r="AJ61" i="4"/>
  <c r="AJ57" i="4" s="1"/>
  <c r="AJ13" i="4"/>
  <c r="AJ12" i="4" s="1"/>
  <c r="AJ358" i="4" l="1"/>
  <c r="AJ355" i="4"/>
  <c r="AJ348" i="4" s="1"/>
  <c r="AJ349" i="4"/>
  <c r="AJ289" i="4"/>
  <c r="AJ275" i="4"/>
  <c r="AJ268" i="4"/>
  <c r="AJ264" i="4"/>
  <c r="AJ259" i="4"/>
  <c r="AJ255" i="4"/>
  <c r="AJ242" i="4"/>
  <c r="AJ237" i="4" s="1"/>
  <c r="AJ233" i="4"/>
  <c r="AJ229" i="4"/>
  <c r="AJ221" i="4"/>
  <c r="AJ213" i="4" s="1"/>
  <c r="AJ217" i="4"/>
  <c r="AJ191" i="4"/>
  <c r="AJ187" i="4"/>
  <c r="AJ181" i="4"/>
  <c r="AJ165" i="4"/>
  <c r="AJ158" i="4" s="1"/>
  <c r="AJ148" i="4" s="1"/>
  <c r="AJ153" i="4"/>
  <c r="AJ150" i="4"/>
  <c r="AJ139" i="4"/>
  <c r="AJ132" i="4"/>
  <c r="AJ131" i="4"/>
  <c r="AJ124" i="4"/>
  <c r="AJ116" i="4" s="1"/>
  <c r="AJ110" i="4"/>
  <c r="AJ106" i="4"/>
  <c r="AJ103" i="4"/>
  <c r="AJ99" i="4"/>
  <c r="AJ96" i="4"/>
  <c r="AJ93" i="4"/>
  <c r="AJ83" i="4"/>
  <c r="AJ84" i="4"/>
  <c r="AJ52" i="4"/>
  <c r="AJ48" i="4" s="1"/>
  <c r="AJ49" i="4"/>
  <c r="AJ35" i="4"/>
  <c r="AJ28" i="4"/>
  <c r="AJ24" i="4" s="1"/>
  <c r="AJ23" i="4" s="1"/>
  <c r="V358" i="4"/>
  <c r="V355" i="4"/>
  <c r="V349" i="4"/>
  <c r="V348" i="4" s="1"/>
  <c r="V289" i="4"/>
  <c r="V285" i="4"/>
  <c r="V275" i="4"/>
  <c r="V268" i="4"/>
  <c r="V264" i="4"/>
  <c r="V259" i="4"/>
  <c r="V248" i="4" s="1"/>
  <c r="V255" i="4"/>
  <c r="V249" i="4"/>
  <c r="V242" i="4"/>
  <c r="V237" i="4" s="1"/>
  <c r="V233" i="4"/>
  <c r="V229" i="4"/>
  <c r="V221" i="4"/>
  <c r="V217" i="4"/>
  <c r="V213" i="4" s="1"/>
  <c r="V197" i="4"/>
  <c r="V191" i="4"/>
  <c r="V187" i="4"/>
  <c r="V181" i="4"/>
  <c r="V170" i="4"/>
  <c r="V165" i="4"/>
  <c r="V158" i="4" s="1"/>
  <c r="V148" i="4" s="1"/>
  <c r="V153" i="4"/>
  <c r="V150" i="4"/>
  <c r="V139" i="4"/>
  <c r="V132" i="4"/>
  <c r="V131" i="4"/>
  <c r="V124" i="4"/>
  <c r="V116" i="4" s="1"/>
  <c r="V110" i="4"/>
  <c r="V106" i="4"/>
  <c r="V103" i="4"/>
  <c r="V99" i="4"/>
  <c r="V96" i="4"/>
  <c r="V93" i="4"/>
  <c r="V89" i="4"/>
  <c r="V84" i="4"/>
  <c r="V83" i="4" s="1"/>
  <c r="V57" i="4"/>
  <c r="V52" i="4"/>
  <c r="V48" i="4" s="1"/>
  <c r="V49" i="4"/>
  <c r="V35" i="4"/>
  <c r="V28" i="4"/>
  <c r="V24" i="4" s="1"/>
  <c r="V23" i="4" s="1"/>
  <c r="V13" i="4"/>
  <c r="V12" i="4" l="1"/>
  <c r="K358" i="4"/>
  <c r="K355" i="4"/>
  <c r="K349" i="4"/>
  <c r="K289" i="4"/>
  <c r="K285" i="4" s="1"/>
  <c r="K275" i="4"/>
  <c r="K268" i="4" s="1"/>
  <c r="K264" i="4"/>
  <c r="K259" i="4"/>
  <c r="K255" i="4"/>
  <c r="K249" i="4"/>
  <c r="K242" i="4"/>
  <c r="K237" i="4" s="1"/>
  <c r="K233" i="4"/>
  <c r="K229" i="4"/>
  <c r="K221" i="4"/>
  <c r="K217" i="4"/>
  <c r="K197" i="4"/>
  <c r="K191" i="4"/>
  <c r="K187" i="4"/>
  <c r="K181" i="4" s="1"/>
  <c r="K170" i="4"/>
  <c r="K165" i="4"/>
  <c r="K158" i="4" s="1"/>
  <c r="K153" i="4"/>
  <c r="K150" i="4"/>
  <c r="K139" i="4"/>
  <c r="K132" i="4"/>
  <c r="K124" i="4"/>
  <c r="K110" i="4"/>
  <c r="K106" i="4"/>
  <c r="K103" i="4"/>
  <c r="K99" i="4"/>
  <c r="K96" i="4"/>
  <c r="K93" i="4"/>
  <c r="K89" i="4" s="1"/>
  <c r="K84" i="4"/>
  <c r="K57" i="4"/>
  <c r="K52" i="4"/>
  <c r="K49" i="4"/>
  <c r="K35" i="4"/>
  <c r="K28" i="4" s="1"/>
  <c r="K24" i="4" s="1"/>
  <c r="K23" i="4" s="1"/>
  <c r="K13" i="4"/>
  <c r="J221" i="4"/>
  <c r="L221" i="4"/>
  <c r="M221" i="4"/>
  <c r="N221" i="4"/>
  <c r="O221" i="4"/>
  <c r="U221" i="4"/>
  <c r="W221" i="4"/>
  <c r="X221" i="4"/>
  <c r="Y221" i="4"/>
  <c r="Z221" i="4"/>
  <c r="AI221" i="4"/>
  <c r="AK221" i="4"/>
  <c r="AL221" i="4"/>
  <c r="AM221" i="4"/>
  <c r="AN221" i="4"/>
  <c r="AO221" i="4"/>
  <c r="J132" i="4"/>
  <c r="L132" i="4"/>
  <c r="M132" i="4"/>
  <c r="N132" i="4"/>
  <c r="O132" i="4"/>
  <c r="U132" i="4"/>
  <c r="W132" i="4"/>
  <c r="X132" i="4"/>
  <c r="Y132" i="4"/>
  <c r="Z132" i="4"/>
  <c r="AI132" i="4"/>
  <c r="AK132" i="4"/>
  <c r="AL132" i="4"/>
  <c r="AM132" i="4"/>
  <c r="AN132" i="4"/>
  <c r="AO132" i="4"/>
  <c r="AA89" i="4"/>
  <c r="AB89" i="4"/>
  <c r="AC89" i="4"/>
  <c r="AD89" i="4"/>
  <c r="AE89" i="4"/>
  <c r="AF89" i="4"/>
  <c r="AI89" i="4"/>
  <c r="AK89" i="4"/>
  <c r="AL89" i="4"/>
  <c r="AM89" i="4"/>
  <c r="AN89" i="4"/>
  <c r="AO89" i="4"/>
  <c r="K348" i="4" l="1"/>
  <c r="K248" i="4"/>
  <c r="K213" i="4"/>
  <c r="K148" i="4"/>
  <c r="K131" i="4"/>
  <c r="K116" i="4"/>
  <c r="K83" i="4"/>
  <c r="K48" i="4"/>
  <c r="M200" i="3"/>
  <c r="L200" i="3"/>
  <c r="K200" i="3"/>
  <c r="J200" i="3"/>
  <c r="I200" i="3"/>
  <c r="M139" i="3"/>
  <c r="L139" i="3"/>
  <c r="K139" i="3"/>
  <c r="J139" i="3"/>
  <c r="I139" i="3"/>
  <c r="E139" i="3"/>
  <c r="K12" i="4" l="1"/>
  <c r="F200" i="3"/>
  <c r="G200" i="3"/>
  <c r="H200" i="3"/>
  <c r="E200" i="3"/>
  <c r="F139" i="3"/>
  <c r="G139" i="3"/>
  <c r="H139" i="3"/>
  <c r="J26" i="3"/>
  <c r="K26" i="3"/>
  <c r="L26" i="3"/>
  <c r="M26" i="3"/>
  <c r="I26" i="3"/>
  <c r="J25" i="3"/>
  <c r="K25" i="3"/>
  <c r="L25" i="3"/>
  <c r="M25" i="3"/>
  <c r="I25" i="3"/>
  <c r="M24" i="3"/>
  <c r="L24" i="3"/>
  <c r="K24" i="3"/>
  <c r="J24" i="3"/>
  <c r="I24" i="3"/>
  <c r="O26" i="3" l="1"/>
  <c r="P26" i="3"/>
  <c r="Q26" i="3"/>
  <c r="S26" i="3"/>
  <c r="T26" i="3"/>
  <c r="U26" i="3"/>
  <c r="V26" i="3"/>
  <c r="W26" i="3"/>
  <c r="X26" i="3"/>
  <c r="Y26" i="3"/>
  <c r="Z26" i="3"/>
  <c r="AA26" i="3"/>
  <c r="AB26" i="3"/>
  <c r="AC26" i="3"/>
  <c r="AF26" i="3"/>
  <c r="AG26" i="3"/>
  <c r="AH26" i="3"/>
  <c r="N26" i="3"/>
  <c r="F26" i="3"/>
  <c r="G26" i="3"/>
  <c r="H26" i="3"/>
  <c r="E26" i="3"/>
  <c r="F25" i="3"/>
  <c r="G25" i="3"/>
  <c r="H25" i="3"/>
  <c r="E25" i="3"/>
  <c r="F24" i="3"/>
  <c r="G24" i="3"/>
  <c r="H24" i="3"/>
  <c r="E24" i="3"/>
  <c r="AG25" i="4" l="1"/>
  <c r="AH25" i="4"/>
  <c r="AG26" i="4"/>
  <c r="AH26" i="4"/>
  <c r="T25" i="4"/>
  <c r="T26" i="4"/>
  <c r="I27" i="4"/>
  <c r="AH27" i="4"/>
  <c r="AE26" i="3" s="1"/>
  <c r="AG27" i="4"/>
  <c r="AD26" i="3" s="1"/>
  <c r="T27" i="4"/>
  <c r="R26" i="3" s="1"/>
  <c r="F8" i="22" l="1"/>
  <c r="D16" i="9"/>
  <c r="D14" i="9"/>
  <c r="L8" i="5" l="1"/>
  <c r="K8" i="5"/>
  <c r="J8" i="5"/>
  <c r="I8" i="5"/>
  <c r="AG169" i="4"/>
  <c r="AH169" i="4"/>
  <c r="T169" i="4"/>
  <c r="I169" i="4"/>
  <c r="AH200" i="3" l="1"/>
  <c r="AG200" i="3"/>
  <c r="AF200" i="3"/>
  <c r="AE200" i="3"/>
  <c r="AD200" i="3"/>
  <c r="AC200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N25" i="3"/>
  <c r="O25" i="3"/>
  <c r="P25" i="3"/>
  <c r="R25" i="3"/>
  <c r="S25" i="3"/>
  <c r="T25" i="3"/>
  <c r="U25" i="3"/>
  <c r="V25" i="3"/>
  <c r="W25" i="3"/>
  <c r="X25" i="3"/>
  <c r="Y25" i="3"/>
  <c r="AA25" i="3"/>
  <c r="AB25" i="3"/>
  <c r="AC25" i="3"/>
  <c r="AD25" i="3"/>
  <c r="AE25" i="3"/>
  <c r="AF25" i="3"/>
  <c r="AG25" i="3"/>
  <c r="AH25" i="3"/>
  <c r="AD24" i="3"/>
  <c r="AE24" i="3"/>
  <c r="AF24" i="3"/>
  <c r="AG24" i="3"/>
  <c r="AH24" i="3"/>
  <c r="AC24" i="3"/>
  <c r="S24" i="3"/>
  <c r="T24" i="3"/>
  <c r="U24" i="3"/>
  <c r="V24" i="3"/>
  <c r="W24" i="3"/>
  <c r="X24" i="3"/>
  <c r="Y24" i="3"/>
  <c r="AA24" i="3"/>
  <c r="AB24" i="3"/>
  <c r="R24" i="3"/>
  <c r="N24" i="3"/>
  <c r="O24" i="3"/>
  <c r="P24" i="3"/>
  <c r="AH241" i="4"/>
  <c r="AG241" i="4"/>
  <c r="T241" i="4"/>
  <c r="I241" i="4"/>
  <c r="AH240" i="4"/>
  <c r="AG240" i="4"/>
  <c r="T240" i="4"/>
  <c r="I240" i="4"/>
  <c r="AH239" i="4"/>
  <c r="AG239" i="4"/>
  <c r="T239" i="4"/>
  <c r="I239" i="4"/>
  <c r="AH238" i="4"/>
  <c r="AG238" i="4"/>
  <c r="T238" i="4"/>
  <c r="I238" i="4"/>
  <c r="Z25" i="3"/>
  <c r="Q25" i="3"/>
  <c r="Z24" i="3"/>
  <c r="Q24" i="3"/>
  <c r="M70" i="3"/>
  <c r="L70" i="3"/>
  <c r="K70" i="3"/>
  <c r="I26" i="4"/>
  <c r="I25" i="4"/>
  <c r="I70" i="3" l="1"/>
  <c r="J70" i="3"/>
  <c r="K8" i="25"/>
  <c r="J8" i="25"/>
  <c r="I8" i="25"/>
  <c r="H8" i="25"/>
  <c r="G8" i="25"/>
  <c r="F8" i="25"/>
  <c r="E8" i="25"/>
  <c r="I83" i="19"/>
  <c r="H83" i="19"/>
  <c r="G83" i="19"/>
  <c r="F83" i="19"/>
  <c r="E83" i="19"/>
  <c r="D83" i="19"/>
  <c r="AC82" i="17"/>
  <c r="AA82" i="17"/>
  <c r="Z82" i="17"/>
  <c r="Y82" i="17"/>
  <c r="X82" i="17"/>
  <c r="W82" i="17"/>
  <c r="V82" i="17"/>
  <c r="U82" i="17"/>
  <c r="T82" i="17"/>
  <c r="S82" i="17"/>
  <c r="R82" i="17"/>
  <c r="Q82" i="17"/>
  <c r="P82" i="17"/>
  <c r="O82" i="17"/>
  <c r="N82" i="17"/>
  <c r="M82" i="17"/>
  <c r="L82" i="17"/>
  <c r="K82" i="17"/>
  <c r="J82" i="17"/>
  <c r="I82" i="17"/>
  <c r="H82" i="17"/>
  <c r="G82" i="17"/>
  <c r="F82" i="17"/>
  <c r="E82" i="17"/>
  <c r="D82" i="17"/>
  <c r="F19" i="23"/>
  <c r="E19" i="23"/>
  <c r="G19" i="23"/>
  <c r="Y10" i="31" l="1"/>
  <c r="Y11" i="31"/>
  <c r="Y12" i="31"/>
  <c r="Y13" i="31"/>
  <c r="Y14" i="31"/>
  <c r="Y15" i="31"/>
  <c r="Y9" i="31"/>
  <c r="X15" i="31"/>
  <c r="X14" i="31"/>
  <c r="X13" i="31"/>
  <c r="X12" i="31"/>
  <c r="X11" i="31"/>
  <c r="X9" i="31"/>
  <c r="G10" i="31"/>
  <c r="G11" i="31"/>
  <c r="G12" i="31"/>
  <c r="G13" i="31"/>
  <c r="G14" i="31"/>
  <c r="G15" i="31"/>
  <c r="G9" i="31"/>
  <c r="F15" i="31"/>
  <c r="F14" i="31"/>
  <c r="F13" i="31"/>
  <c r="F12" i="31"/>
  <c r="F11" i="31"/>
  <c r="F9" i="31"/>
  <c r="AH163" i="4" l="1"/>
  <c r="AG163" i="4"/>
  <c r="T163" i="4"/>
  <c r="I163" i="4"/>
  <c r="D9" i="6" l="1"/>
  <c r="D93" i="17" l="1"/>
  <c r="D90" i="17" s="1"/>
  <c r="D94" i="19"/>
  <c r="D91" i="19" s="1"/>
  <c r="D102" i="17"/>
  <c r="T281" i="4" l="1"/>
  <c r="E18" i="12" l="1"/>
  <c r="E17" i="12"/>
  <c r="AH12" i="3" l="1"/>
  <c r="AG12" i="3"/>
  <c r="AF12" i="3"/>
  <c r="AE12" i="3"/>
  <c r="AD12" i="3"/>
  <c r="V12" i="3"/>
  <c r="U12" i="3"/>
  <c r="T12" i="3"/>
  <c r="S12" i="3"/>
  <c r="R12" i="3"/>
  <c r="AH362" i="4"/>
  <c r="AG362" i="4"/>
  <c r="T362" i="4"/>
  <c r="I362" i="4"/>
  <c r="G18" i="23" l="1"/>
  <c r="F18" i="23"/>
  <c r="E18" i="23"/>
  <c r="I177" i="19"/>
  <c r="H177" i="19"/>
  <c r="G177" i="19"/>
  <c r="F177" i="19"/>
  <c r="E177" i="19"/>
  <c r="D177" i="19"/>
  <c r="I174" i="19"/>
  <c r="H174" i="19"/>
  <c r="G174" i="19"/>
  <c r="F174" i="19"/>
  <c r="E174" i="19"/>
  <c r="D174" i="19"/>
  <c r="I168" i="19"/>
  <c r="H168" i="19"/>
  <c r="G168" i="19"/>
  <c r="F168" i="19"/>
  <c r="E168" i="19"/>
  <c r="E156" i="19" s="1"/>
  <c r="D168" i="19"/>
  <c r="I164" i="19"/>
  <c r="H164" i="19"/>
  <c r="G164" i="19"/>
  <c r="F164" i="19"/>
  <c r="E164" i="19"/>
  <c r="D164" i="19"/>
  <c r="I156" i="19"/>
  <c r="G156" i="19"/>
  <c r="I138" i="19"/>
  <c r="H138" i="19"/>
  <c r="G138" i="19"/>
  <c r="F138" i="19"/>
  <c r="E138" i="19"/>
  <c r="D138" i="19"/>
  <c r="I134" i="19"/>
  <c r="H134" i="19"/>
  <c r="G134" i="19"/>
  <c r="F134" i="19"/>
  <c r="E134" i="19"/>
  <c r="D134" i="19"/>
  <c r="I128" i="19"/>
  <c r="H128" i="19"/>
  <c r="H122" i="19" s="1"/>
  <c r="G128" i="19"/>
  <c r="G122" i="19" s="1"/>
  <c r="F128" i="19"/>
  <c r="E128" i="19"/>
  <c r="D128" i="19"/>
  <c r="D122" i="19" s="1"/>
  <c r="I122" i="19"/>
  <c r="F122" i="19"/>
  <c r="E122" i="19"/>
  <c r="I113" i="19"/>
  <c r="I110" i="19" s="1"/>
  <c r="I109" i="19" s="1"/>
  <c r="I108" i="19" s="1"/>
  <c r="H113" i="19"/>
  <c r="H110" i="19" s="1"/>
  <c r="H109" i="19" s="1"/>
  <c r="H108" i="19" s="1"/>
  <c r="G113" i="19"/>
  <c r="F113" i="19"/>
  <c r="E113" i="19"/>
  <c r="E110" i="19" s="1"/>
  <c r="E109" i="19" s="1"/>
  <c r="E108" i="19" s="1"/>
  <c r="D113" i="19"/>
  <c r="D110" i="19" s="1"/>
  <c r="D109" i="19" s="1"/>
  <c r="D108" i="19" s="1"/>
  <c r="G110" i="19"/>
  <c r="G109" i="19" s="1"/>
  <c r="G108" i="19" s="1"/>
  <c r="F110" i="19"/>
  <c r="F109" i="19" s="1"/>
  <c r="F108" i="19" s="1"/>
  <c r="I103" i="19"/>
  <c r="H103" i="19"/>
  <c r="H99" i="19" s="1"/>
  <c r="G103" i="19"/>
  <c r="G99" i="19" s="1"/>
  <c r="F103" i="19"/>
  <c r="F99" i="19" s="1"/>
  <c r="E103" i="19"/>
  <c r="D103" i="19"/>
  <c r="D99" i="19" s="1"/>
  <c r="I99" i="19"/>
  <c r="E99" i="19"/>
  <c r="I94" i="19"/>
  <c r="I91" i="19" s="1"/>
  <c r="H94" i="19"/>
  <c r="H91" i="19" s="1"/>
  <c r="G94" i="19"/>
  <c r="G91" i="19" s="1"/>
  <c r="F94" i="19"/>
  <c r="F91" i="19" s="1"/>
  <c r="E94" i="19"/>
  <c r="E91" i="19" s="1"/>
  <c r="I78" i="19"/>
  <c r="H78" i="19"/>
  <c r="G78" i="19"/>
  <c r="F78" i="19"/>
  <c r="E78" i="19"/>
  <c r="D78" i="19"/>
  <c r="I74" i="19"/>
  <c r="H74" i="19"/>
  <c r="G74" i="19"/>
  <c r="F74" i="19"/>
  <c r="E74" i="19"/>
  <c r="D74" i="19"/>
  <c r="I69" i="19"/>
  <c r="I60" i="19" s="1"/>
  <c r="H69" i="19"/>
  <c r="G69" i="19"/>
  <c r="F69" i="19"/>
  <c r="F60" i="19" s="1"/>
  <c r="E69" i="19"/>
  <c r="E60" i="19" s="1"/>
  <c r="D69" i="19"/>
  <c r="I65" i="19"/>
  <c r="H65" i="19"/>
  <c r="H60" i="19" s="1"/>
  <c r="G65" i="19"/>
  <c r="G60" i="19" s="1"/>
  <c r="F65" i="19"/>
  <c r="E65" i="19"/>
  <c r="D65" i="19"/>
  <c r="D60" i="19" s="1"/>
  <c r="I57" i="19"/>
  <c r="H57" i="19"/>
  <c r="G57" i="19"/>
  <c r="F57" i="19"/>
  <c r="E57" i="19"/>
  <c r="D57" i="19"/>
  <c r="I47" i="19"/>
  <c r="H47" i="19"/>
  <c r="G47" i="19"/>
  <c r="F47" i="19"/>
  <c r="E47" i="19"/>
  <c r="D47" i="19"/>
  <c r="I44" i="19"/>
  <c r="H44" i="19"/>
  <c r="G44" i="19"/>
  <c r="F44" i="19"/>
  <c r="E44" i="19"/>
  <c r="D44" i="19"/>
  <c r="I37" i="19"/>
  <c r="H37" i="19"/>
  <c r="G37" i="19"/>
  <c r="F37" i="19"/>
  <c r="E37" i="19"/>
  <c r="E32" i="19" s="1"/>
  <c r="D37" i="19"/>
  <c r="D32" i="19" s="1"/>
  <c r="I33" i="19"/>
  <c r="H33" i="19"/>
  <c r="G33" i="19"/>
  <c r="G32" i="19" s="1"/>
  <c r="F33" i="19"/>
  <c r="F32" i="19" s="1"/>
  <c r="E33" i="19"/>
  <c r="D33" i="19"/>
  <c r="I32" i="19"/>
  <c r="H32" i="19"/>
  <c r="I27" i="19"/>
  <c r="H27" i="19"/>
  <c r="G27" i="19"/>
  <c r="F27" i="19"/>
  <c r="F23" i="19" s="1"/>
  <c r="E27" i="19"/>
  <c r="D27" i="19"/>
  <c r="I24" i="19"/>
  <c r="I23" i="19" s="1"/>
  <c r="H24" i="19"/>
  <c r="H23" i="19" s="1"/>
  <c r="G24" i="19"/>
  <c r="F24" i="19"/>
  <c r="E24" i="19"/>
  <c r="D24" i="19"/>
  <c r="D23" i="19" s="1"/>
  <c r="I19" i="19"/>
  <c r="H19" i="19"/>
  <c r="G19" i="19"/>
  <c r="F19" i="19"/>
  <c r="E19" i="19"/>
  <c r="D19" i="19"/>
  <c r="D15" i="19" s="1"/>
  <c r="I16" i="19"/>
  <c r="I15" i="19" s="1"/>
  <c r="H16" i="19"/>
  <c r="G16" i="19"/>
  <c r="F16" i="19"/>
  <c r="F15" i="19" s="1"/>
  <c r="E16" i="19"/>
  <c r="D16" i="19"/>
  <c r="H15" i="19"/>
  <c r="AC176" i="17"/>
  <c r="AB176" i="17"/>
  <c r="AA176" i="17"/>
  <c r="Z176" i="17"/>
  <c r="Y176" i="17"/>
  <c r="X176" i="17"/>
  <c r="W176" i="17"/>
  <c r="V176" i="17"/>
  <c r="U176" i="17"/>
  <c r="T176" i="17"/>
  <c r="S176" i="17"/>
  <c r="R176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AC173" i="17"/>
  <c r="AB173" i="17"/>
  <c r="AA173" i="17"/>
  <c r="Z173" i="17"/>
  <c r="Y173" i="17"/>
  <c r="X173" i="17"/>
  <c r="W173" i="17"/>
  <c r="V173" i="17"/>
  <c r="U173" i="17"/>
  <c r="T173" i="17"/>
  <c r="S173" i="17"/>
  <c r="R173" i="17"/>
  <c r="Q173" i="17"/>
  <c r="P173" i="17"/>
  <c r="O173" i="17"/>
  <c r="N173" i="17"/>
  <c r="M173" i="17"/>
  <c r="L173" i="17"/>
  <c r="K173" i="17"/>
  <c r="J173" i="17"/>
  <c r="I173" i="17"/>
  <c r="H173" i="17"/>
  <c r="G173" i="17"/>
  <c r="F173" i="17"/>
  <c r="E173" i="17"/>
  <c r="D173" i="17"/>
  <c r="AC167" i="17"/>
  <c r="AB167" i="17"/>
  <c r="AA167" i="17"/>
  <c r="Z167" i="17"/>
  <c r="Y167" i="17"/>
  <c r="X167" i="17"/>
  <c r="W167" i="17"/>
  <c r="V167" i="17"/>
  <c r="U167" i="17"/>
  <c r="U155" i="17" s="1"/>
  <c r="T167" i="17"/>
  <c r="S167" i="17"/>
  <c r="R167" i="17"/>
  <c r="Q167" i="17"/>
  <c r="P167" i="17"/>
  <c r="O167" i="17"/>
  <c r="N167" i="17"/>
  <c r="M167" i="17"/>
  <c r="M155" i="17" s="1"/>
  <c r="L167" i="17"/>
  <c r="K167" i="17"/>
  <c r="J167" i="17"/>
  <c r="I167" i="17"/>
  <c r="H167" i="17"/>
  <c r="G167" i="17"/>
  <c r="F167" i="17"/>
  <c r="E167" i="17"/>
  <c r="E155" i="17" s="1"/>
  <c r="D167" i="17"/>
  <c r="AC163" i="17"/>
  <c r="AB163" i="17"/>
  <c r="AB155" i="17" s="1"/>
  <c r="AA163" i="17"/>
  <c r="Z163" i="17"/>
  <c r="Y163" i="17"/>
  <c r="Y155" i="17" s="1"/>
  <c r="X163" i="17"/>
  <c r="W163" i="17"/>
  <c r="W155" i="17" s="1"/>
  <c r="V163" i="17"/>
  <c r="U163" i="17"/>
  <c r="T163" i="17"/>
  <c r="T155" i="17" s="1"/>
  <c r="S163" i="17"/>
  <c r="R163" i="17"/>
  <c r="Q163" i="17"/>
  <c r="P163" i="17"/>
  <c r="O163" i="17"/>
  <c r="O155" i="17" s="1"/>
  <c r="N163" i="17"/>
  <c r="M163" i="17"/>
  <c r="L163" i="17"/>
  <c r="K163" i="17"/>
  <c r="J163" i="17"/>
  <c r="I163" i="17"/>
  <c r="I155" i="17" s="1"/>
  <c r="H163" i="17"/>
  <c r="G163" i="17"/>
  <c r="G155" i="17" s="1"/>
  <c r="F163" i="17"/>
  <c r="E163" i="17"/>
  <c r="D163" i="17"/>
  <c r="D155" i="17" s="1"/>
  <c r="AA155" i="17"/>
  <c r="S155" i="17"/>
  <c r="L155" i="17"/>
  <c r="K155" i="17"/>
  <c r="AC144" i="17"/>
  <c r="AB144" i="17"/>
  <c r="AA144" i="17"/>
  <c r="Z144" i="17"/>
  <c r="Y144" i="17"/>
  <c r="X144" i="17"/>
  <c r="W144" i="17"/>
  <c r="V144" i="17"/>
  <c r="U144" i="17"/>
  <c r="T144" i="17"/>
  <c r="S144" i="17"/>
  <c r="R144" i="17"/>
  <c r="Q144" i="17"/>
  <c r="P144" i="17"/>
  <c r="O144" i="17"/>
  <c r="N144" i="17"/>
  <c r="M144" i="17"/>
  <c r="L144" i="17"/>
  <c r="K144" i="17"/>
  <c r="J144" i="17"/>
  <c r="I144" i="17"/>
  <c r="H144" i="17"/>
  <c r="G144" i="17"/>
  <c r="F144" i="17"/>
  <c r="E144" i="17"/>
  <c r="D144" i="17"/>
  <c r="AC137" i="17"/>
  <c r="AB137" i="17"/>
  <c r="AA137" i="17"/>
  <c r="Z137" i="17"/>
  <c r="Y137" i="17"/>
  <c r="X137" i="17"/>
  <c r="W137" i="17"/>
  <c r="V137" i="17"/>
  <c r="U137" i="17"/>
  <c r="T137" i="17"/>
  <c r="S137" i="17"/>
  <c r="R137" i="17"/>
  <c r="Q137" i="17"/>
  <c r="P137" i="17"/>
  <c r="O137" i="17"/>
  <c r="N137" i="17"/>
  <c r="M137" i="17"/>
  <c r="L137" i="17"/>
  <c r="K137" i="17"/>
  <c r="J137" i="17"/>
  <c r="I137" i="17"/>
  <c r="H137" i="17"/>
  <c r="G137" i="17"/>
  <c r="F137" i="17"/>
  <c r="E137" i="17"/>
  <c r="D137" i="17"/>
  <c r="AC133" i="17"/>
  <c r="AB133" i="17"/>
  <c r="AA133" i="17"/>
  <c r="Z133" i="17"/>
  <c r="Y133" i="17"/>
  <c r="X133" i="17"/>
  <c r="W133" i="17"/>
  <c r="V133" i="17"/>
  <c r="U133" i="17"/>
  <c r="T133" i="17"/>
  <c r="S133" i="17"/>
  <c r="R133" i="17"/>
  <c r="Q133" i="17"/>
  <c r="P133" i="17"/>
  <c r="O133" i="17"/>
  <c r="N133" i="17"/>
  <c r="M133" i="17"/>
  <c r="L133" i="17"/>
  <c r="K133" i="17"/>
  <c r="J133" i="17"/>
  <c r="I133" i="17"/>
  <c r="H133" i="17"/>
  <c r="G133" i="17"/>
  <c r="F133" i="17"/>
  <c r="E133" i="17"/>
  <c r="D133" i="17"/>
  <c r="AC127" i="17"/>
  <c r="AC121" i="17" s="1"/>
  <c r="AB127" i="17"/>
  <c r="AB121" i="17" s="1"/>
  <c r="AA127" i="17"/>
  <c r="Z127" i="17"/>
  <c r="Y127" i="17"/>
  <c r="Y121" i="17" s="1"/>
  <c r="X127" i="17"/>
  <c r="X121" i="17" s="1"/>
  <c r="W127" i="17"/>
  <c r="V127" i="17"/>
  <c r="U127" i="17"/>
  <c r="U121" i="17" s="1"/>
  <c r="T127" i="17"/>
  <c r="T121" i="17" s="1"/>
  <c r="S127" i="17"/>
  <c r="S121" i="17" s="1"/>
  <c r="R127" i="17"/>
  <c r="Q127" i="17"/>
  <c r="Q121" i="17" s="1"/>
  <c r="P127" i="17"/>
  <c r="P121" i="17" s="1"/>
  <c r="O127" i="17"/>
  <c r="O121" i="17" s="1"/>
  <c r="N127" i="17"/>
  <c r="M127" i="17"/>
  <c r="M121" i="17" s="1"/>
  <c r="L127" i="17"/>
  <c r="L121" i="17" s="1"/>
  <c r="K127" i="17"/>
  <c r="K121" i="17" s="1"/>
  <c r="J127" i="17"/>
  <c r="I127" i="17"/>
  <c r="I121" i="17" s="1"/>
  <c r="H127" i="17"/>
  <c r="H121" i="17" s="1"/>
  <c r="G127" i="17"/>
  <c r="G121" i="17" s="1"/>
  <c r="F127" i="17"/>
  <c r="E127" i="17"/>
  <c r="E121" i="17" s="1"/>
  <c r="D127" i="17"/>
  <c r="D121" i="17" s="1"/>
  <c r="AA121" i="17"/>
  <c r="Z121" i="17"/>
  <c r="W121" i="17"/>
  <c r="V121" i="17"/>
  <c r="R121" i="17"/>
  <c r="N121" i="17"/>
  <c r="J121" i="17"/>
  <c r="F121" i="17"/>
  <c r="AC112" i="17"/>
  <c r="AC109" i="17" s="1"/>
  <c r="AC108" i="17" s="1"/>
  <c r="AC107" i="17" s="1"/>
  <c r="AB112" i="17"/>
  <c r="AB109" i="17" s="1"/>
  <c r="AA112" i="17"/>
  <c r="Z112" i="17"/>
  <c r="Y112" i="17"/>
  <c r="X112" i="17"/>
  <c r="X109" i="17" s="1"/>
  <c r="X108" i="17" s="1"/>
  <c r="X107" i="17" s="1"/>
  <c r="W112" i="17"/>
  <c r="W109" i="17" s="1"/>
  <c r="W108" i="17" s="1"/>
  <c r="W107" i="17" s="1"/>
  <c r="V112" i="17"/>
  <c r="U112" i="17"/>
  <c r="U109" i="17" s="1"/>
  <c r="U108" i="17" s="1"/>
  <c r="U107" i="17" s="1"/>
  <c r="T112" i="17"/>
  <c r="T109" i="17" s="1"/>
  <c r="S112" i="17"/>
  <c r="R112" i="17"/>
  <c r="R109" i="17" s="1"/>
  <c r="R108" i="17" s="1"/>
  <c r="R107" i="17" s="1"/>
  <c r="Q112" i="17"/>
  <c r="Q109" i="17" s="1"/>
  <c r="Q108" i="17" s="1"/>
  <c r="Q107" i="17" s="1"/>
  <c r="P112" i="17"/>
  <c r="P109" i="17" s="1"/>
  <c r="P108" i="17" s="1"/>
  <c r="P107" i="17" s="1"/>
  <c r="O112" i="17"/>
  <c r="N112" i="17"/>
  <c r="N109" i="17" s="1"/>
  <c r="N108" i="17" s="1"/>
  <c r="N107" i="17" s="1"/>
  <c r="M112" i="17"/>
  <c r="M109" i="17" s="1"/>
  <c r="M108" i="17" s="1"/>
  <c r="M107" i="17" s="1"/>
  <c r="L112" i="17"/>
  <c r="L109" i="17" s="1"/>
  <c r="L108" i="17" s="1"/>
  <c r="L107" i="17" s="1"/>
  <c r="K112" i="17"/>
  <c r="K109" i="17" s="1"/>
  <c r="K108" i="17" s="1"/>
  <c r="K107" i="17" s="1"/>
  <c r="J112" i="17"/>
  <c r="I112" i="17"/>
  <c r="I109" i="17" s="1"/>
  <c r="I108" i="17" s="1"/>
  <c r="I107" i="17" s="1"/>
  <c r="H112" i="17"/>
  <c r="H109" i="17" s="1"/>
  <c r="G112" i="17"/>
  <c r="G109" i="17" s="1"/>
  <c r="G108" i="17" s="1"/>
  <c r="G107" i="17" s="1"/>
  <c r="F112" i="17"/>
  <c r="E112" i="17"/>
  <c r="E109" i="17" s="1"/>
  <c r="E108" i="17" s="1"/>
  <c r="E107" i="17" s="1"/>
  <c r="D112" i="17"/>
  <c r="D109" i="17" s="1"/>
  <c r="AA109" i="17"/>
  <c r="AA108" i="17" s="1"/>
  <c r="AA107" i="17" s="1"/>
  <c r="Z109" i="17"/>
  <c r="Z108" i="17" s="1"/>
  <c r="Z107" i="17" s="1"/>
  <c r="Y109" i="17"/>
  <c r="Y108" i="17" s="1"/>
  <c r="Y107" i="17" s="1"/>
  <c r="V109" i="17"/>
  <c r="V108" i="17" s="1"/>
  <c r="S109" i="17"/>
  <c r="S108" i="17" s="1"/>
  <c r="S107" i="17" s="1"/>
  <c r="O109" i="17"/>
  <c r="O108" i="17" s="1"/>
  <c r="O107" i="17" s="1"/>
  <c r="J109" i="17"/>
  <c r="J108" i="17" s="1"/>
  <c r="J107" i="17" s="1"/>
  <c r="F109" i="17"/>
  <c r="F108" i="17" s="1"/>
  <c r="F107" i="17" s="1"/>
  <c r="AB108" i="17"/>
  <c r="AB107" i="17" s="1"/>
  <c r="T108" i="17"/>
  <c r="T107" i="17" s="1"/>
  <c r="H108" i="17"/>
  <c r="H107" i="17" s="1"/>
  <c r="D108" i="17"/>
  <c r="D107" i="17" s="1"/>
  <c r="V107" i="17"/>
  <c r="AC102" i="17"/>
  <c r="AA102" i="17"/>
  <c r="AA98" i="17" s="1"/>
  <c r="Z102" i="17"/>
  <c r="Z98" i="17" s="1"/>
  <c r="Y102" i="17"/>
  <c r="Y98" i="17" s="1"/>
  <c r="X102" i="17"/>
  <c r="X98" i="17" s="1"/>
  <c r="W102" i="17"/>
  <c r="W98" i="17" s="1"/>
  <c r="V102" i="17"/>
  <c r="U102" i="17"/>
  <c r="U98" i="17" s="1"/>
  <c r="T102" i="17"/>
  <c r="T98" i="17" s="1"/>
  <c r="S102" i="17"/>
  <c r="S98" i="17" s="1"/>
  <c r="R102" i="17"/>
  <c r="R98" i="17" s="1"/>
  <c r="Q102" i="17"/>
  <c r="P102" i="17"/>
  <c r="P98" i="17" s="1"/>
  <c r="O102" i="17"/>
  <c r="O98" i="17" s="1"/>
  <c r="N102" i="17"/>
  <c r="N98" i="17" s="1"/>
  <c r="M102" i="17"/>
  <c r="L102" i="17"/>
  <c r="L98" i="17" s="1"/>
  <c r="K102" i="17"/>
  <c r="K98" i="17" s="1"/>
  <c r="J102" i="17"/>
  <c r="J98" i="17" s="1"/>
  <c r="I102" i="17"/>
  <c r="I98" i="17" s="1"/>
  <c r="H102" i="17"/>
  <c r="H98" i="17" s="1"/>
  <c r="G102" i="17"/>
  <c r="G98" i="17" s="1"/>
  <c r="F102" i="17"/>
  <c r="F98" i="17" s="1"/>
  <c r="E102" i="17"/>
  <c r="E98" i="17" s="1"/>
  <c r="AC98" i="17"/>
  <c r="V98" i="17"/>
  <c r="Q98" i="17"/>
  <c r="M98" i="17"/>
  <c r="D98" i="17"/>
  <c r="AC93" i="17"/>
  <c r="AC90" i="17" s="1"/>
  <c r="AA93" i="17"/>
  <c r="AA90" i="17" s="1"/>
  <c r="Z93" i="17"/>
  <c r="Z90" i="17" s="1"/>
  <c r="Y93" i="17"/>
  <c r="Y90" i="17" s="1"/>
  <c r="X93" i="17"/>
  <c r="X90" i="17" s="1"/>
  <c r="W93" i="17"/>
  <c r="W90" i="17" s="1"/>
  <c r="V93" i="17"/>
  <c r="V90" i="17" s="1"/>
  <c r="U93" i="17"/>
  <c r="U90" i="17" s="1"/>
  <c r="T93" i="17"/>
  <c r="T90" i="17" s="1"/>
  <c r="S93" i="17"/>
  <c r="S90" i="17" s="1"/>
  <c r="R93" i="17"/>
  <c r="R90" i="17" s="1"/>
  <c r="Q93" i="17"/>
  <c r="Q90" i="17" s="1"/>
  <c r="P93" i="17"/>
  <c r="P90" i="17" s="1"/>
  <c r="O93" i="17"/>
  <c r="O90" i="17" s="1"/>
  <c r="N93" i="17"/>
  <c r="N90" i="17" s="1"/>
  <c r="M93" i="17"/>
  <c r="M90" i="17" s="1"/>
  <c r="L93" i="17"/>
  <c r="L90" i="17" s="1"/>
  <c r="K93" i="17"/>
  <c r="K90" i="17" s="1"/>
  <c r="J93" i="17"/>
  <c r="J90" i="17" s="1"/>
  <c r="I93" i="17"/>
  <c r="I90" i="17" s="1"/>
  <c r="H93" i="17"/>
  <c r="H90" i="17" s="1"/>
  <c r="G93" i="17"/>
  <c r="G90" i="17" s="1"/>
  <c r="F93" i="17"/>
  <c r="F90" i="17" s="1"/>
  <c r="E93" i="17"/>
  <c r="E90" i="17" s="1"/>
  <c r="AC77" i="17"/>
  <c r="AB77" i="17"/>
  <c r="AA77" i="17"/>
  <c r="Z77" i="17"/>
  <c r="Y77" i="17"/>
  <c r="X77" i="17"/>
  <c r="W77" i="17"/>
  <c r="V77" i="17"/>
  <c r="U77" i="17"/>
  <c r="T77" i="17"/>
  <c r="S77" i="17"/>
  <c r="R77" i="17"/>
  <c r="Q77" i="17"/>
  <c r="P77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AC73" i="17"/>
  <c r="AB73" i="17"/>
  <c r="AA73" i="17"/>
  <c r="Z73" i="17"/>
  <c r="Y73" i="17"/>
  <c r="X73" i="17"/>
  <c r="W73" i="17"/>
  <c r="V73" i="17"/>
  <c r="U73" i="17"/>
  <c r="T73" i="17"/>
  <c r="S73" i="17"/>
  <c r="R73" i="17"/>
  <c r="Q73" i="17"/>
  <c r="P73" i="17"/>
  <c r="O73" i="17"/>
  <c r="N73" i="17"/>
  <c r="M73" i="17"/>
  <c r="L73" i="17"/>
  <c r="K73" i="17"/>
  <c r="J73" i="17"/>
  <c r="I73" i="17"/>
  <c r="H73" i="17"/>
  <c r="G73" i="17"/>
  <c r="F73" i="17"/>
  <c r="E73" i="17"/>
  <c r="D73" i="17"/>
  <c r="AC68" i="17"/>
  <c r="AB68" i="17"/>
  <c r="AA68" i="17"/>
  <c r="Z68" i="17"/>
  <c r="Y68" i="17"/>
  <c r="Y59" i="17" s="1"/>
  <c r="X68" i="17"/>
  <c r="W68" i="17"/>
  <c r="V68" i="17"/>
  <c r="U68" i="17"/>
  <c r="U59" i="17" s="1"/>
  <c r="T68" i="17"/>
  <c r="S68" i="17"/>
  <c r="R68" i="17"/>
  <c r="Q68" i="17"/>
  <c r="Q59" i="17" s="1"/>
  <c r="P68" i="17"/>
  <c r="O68" i="17"/>
  <c r="N68" i="17"/>
  <c r="M68" i="17"/>
  <c r="M59" i="17" s="1"/>
  <c r="L68" i="17"/>
  <c r="K68" i="17"/>
  <c r="J68" i="17"/>
  <c r="I68" i="17"/>
  <c r="I59" i="17" s="1"/>
  <c r="H68" i="17"/>
  <c r="G68" i="17"/>
  <c r="F68" i="17"/>
  <c r="E68" i="17"/>
  <c r="D68" i="17"/>
  <c r="AC64" i="17"/>
  <c r="AB64" i="17"/>
  <c r="AB59" i="17" s="1"/>
  <c r="AA64" i="17"/>
  <c r="AA59" i="17" s="1"/>
  <c r="Z64" i="17"/>
  <c r="Y64" i="17"/>
  <c r="X64" i="17"/>
  <c r="W64" i="17"/>
  <c r="W59" i="17" s="1"/>
  <c r="V64" i="17"/>
  <c r="U64" i="17"/>
  <c r="T64" i="17"/>
  <c r="S64" i="17"/>
  <c r="S59" i="17" s="1"/>
  <c r="R64" i="17"/>
  <c r="Q64" i="17"/>
  <c r="P64" i="17"/>
  <c r="O64" i="17"/>
  <c r="O59" i="17" s="1"/>
  <c r="N64" i="17"/>
  <c r="M64" i="17"/>
  <c r="L64" i="17"/>
  <c r="K64" i="17"/>
  <c r="K59" i="17" s="1"/>
  <c r="J64" i="17"/>
  <c r="I64" i="17"/>
  <c r="H64" i="17"/>
  <c r="H59" i="17" s="1"/>
  <c r="G64" i="17"/>
  <c r="G59" i="17" s="1"/>
  <c r="F64" i="17"/>
  <c r="E64" i="17"/>
  <c r="D64" i="17"/>
  <c r="AC59" i="17"/>
  <c r="N59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AC46" i="17"/>
  <c r="AB46" i="17"/>
  <c r="AA46" i="17"/>
  <c r="Z46" i="17"/>
  <c r="Y46" i="17"/>
  <c r="X46" i="17"/>
  <c r="X42" i="17" s="1"/>
  <c r="W46" i="17"/>
  <c r="V46" i="17"/>
  <c r="U46" i="17"/>
  <c r="T46" i="17"/>
  <c r="S46" i="17"/>
  <c r="R46" i="17"/>
  <c r="Q46" i="17"/>
  <c r="P46" i="17"/>
  <c r="P42" i="17" s="1"/>
  <c r="O46" i="17"/>
  <c r="N46" i="17"/>
  <c r="M46" i="17"/>
  <c r="L46" i="17"/>
  <c r="K46" i="17"/>
  <c r="J46" i="17"/>
  <c r="I46" i="17"/>
  <c r="H46" i="17"/>
  <c r="H42" i="17" s="1"/>
  <c r="G46" i="17"/>
  <c r="F46" i="17"/>
  <c r="E46" i="17"/>
  <c r="D46" i="17"/>
  <c r="AC43" i="17"/>
  <c r="AB43" i="17"/>
  <c r="AA43" i="17"/>
  <c r="Z43" i="17"/>
  <c r="Y43" i="17"/>
  <c r="X43" i="17"/>
  <c r="W43" i="17"/>
  <c r="V43" i="17"/>
  <c r="V42" i="17" s="1"/>
  <c r="U43" i="17"/>
  <c r="T43" i="17"/>
  <c r="S43" i="17"/>
  <c r="R43" i="17"/>
  <c r="R42" i="17" s="1"/>
  <c r="Q43" i="17"/>
  <c r="P43" i="17"/>
  <c r="O43" i="17"/>
  <c r="N43" i="17"/>
  <c r="N42" i="17" s="1"/>
  <c r="M43" i="17"/>
  <c r="L43" i="17"/>
  <c r="K43" i="17"/>
  <c r="J43" i="17"/>
  <c r="J42" i="17" s="1"/>
  <c r="I43" i="17"/>
  <c r="H43" i="17"/>
  <c r="G43" i="17"/>
  <c r="F43" i="17"/>
  <c r="E43" i="17"/>
  <c r="D43" i="17"/>
  <c r="AB42" i="17"/>
  <c r="Z42" i="17"/>
  <c r="T42" i="17"/>
  <c r="L42" i="17"/>
  <c r="F42" i="17"/>
  <c r="D42" i="17"/>
  <c r="AC36" i="17"/>
  <c r="AB36" i="17"/>
  <c r="AA36" i="17"/>
  <c r="AA31" i="17" s="1"/>
  <c r="Z36" i="17"/>
  <c r="Y36" i="17"/>
  <c r="X36" i="17"/>
  <c r="W36" i="17"/>
  <c r="W31" i="17" s="1"/>
  <c r="V36" i="17"/>
  <c r="U36" i="17"/>
  <c r="T36" i="17"/>
  <c r="S36" i="17"/>
  <c r="S31" i="17" s="1"/>
  <c r="R36" i="17"/>
  <c r="Q36" i="17"/>
  <c r="P36" i="17"/>
  <c r="O36" i="17"/>
  <c r="O31" i="17" s="1"/>
  <c r="N36" i="17"/>
  <c r="M36" i="17"/>
  <c r="L36" i="17"/>
  <c r="L31" i="17" s="1"/>
  <c r="K36" i="17"/>
  <c r="K31" i="17" s="1"/>
  <c r="J36" i="17"/>
  <c r="I36" i="17"/>
  <c r="H36" i="17"/>
  <c r="G36" i="17"/>
  <c r="G31" i="17" s="1"/>
  <c r="F36" i="17"/>
  <c r="E36" i="17"/>
  <c r="D36" i="17"/>
  <c r="D31" i="17" s="1"/>
  <c r="AC32" i="17"/>
  <c r="AC31" i="17" s="1"/>
  <c r="AB32" i="17"/>
  <c r="AA32" i="17"/>
  <c r="Z32" i="17"/>
  <c r="Y32" i="17"/>
  <c r="Y31" i="17" s="1"/>
  <c r="X32" i="17"/>
  <c r="W32" i="17"/>
  <c r="V32" i="17"/>
  <c r="U32" i="17"/>
  <c r="U31" i="17" s="1"/>
  <c r="T32" i="17"/>
  <c r="S32" i="17"/>
  <c r="R32" i="17"/>
  <c r="Q32" i="17"/>
  <c r="Q31" i="17" s="1"/>
  <c r="P32" i="17"/>
  <c r="O32" i="17"/>
  <c r="N32" i="17"/>
  <c r="M32" i="17"/>
  <c r="L32" i="17"/>
  <c r="K32" i="17"/>
  <c r="J32" i="17"/>
  <c r="I32" i="17"/>
  <c r="I31" i="17" s="1"/>
  <c r="H32" i="17"/>
  <c r="G32" i="17"/>
  <c r="F32" i="17"/>
  <c r="E32" i="17"/>
  <c r="D32" i="17"/>
  <c r="P31" i="17"/>
  <c r="M31" i="17"/>
  <c r="H31" i="17"/>
  <c r="E31" i="17"/>
  <c r="AC26" i="17"/>
  <c r="AB26" i="17"/>
  <c r="AA26" i="17"/>
  <c r="AA22" i="17" s="1"/>
  <c r="Z26" i="17"/>
  <c r="Y26" i="17"/>
  <c r="X26" i="17"/>
  <c r="W26" i="17"/>
  <c r="W22" i="17" s="1"/>
  <c r="V26" i="17"/>
  <c r="U26" i="17"/>
  <c r="T26" i="17"/>
  <c r="S26" i="17"/>
  <c r="S22" i="17" s="1"/>
  <c r="R26" i="17"/>
  <c r="Q26" i="17"/>
  <c r="P26" i="17"/>
  <c r="O26" i="17"/>
  <c r="N26" i="17"/>
  <c r="M26" i="17"/>
  <c r="L26" i="17"/>
  <c r="K26" i="17"/>
  <c r="K22" i="17" s="1"/>
  <c r="J26" i="17"/>
  <c r="I26" i="17"/>
  <c r="H26" i="17"/>
  <c r="G26" i="17"/>
  <c r="G22" i="17" s="1"/>
  <c r="F26" i="17"/>
  <c r="E26" i="17"/>
  <c r="D26" i="17"/>
  <c r="AC23" i="17"/>
  <c r="AC22" i="17" s="1"/>
  <c r="AB23" i="17"/>
  <c r="AA23" i="17"/>
  <c r="Z23" i="17"/>
  <c r="Y23" i="17"/>
  <c r="Y22" i="17" s="1"/>
  <c r="X23" i="17"/>
  <c r="W23" i="17"/>
  <c r="V23" i="17"/>
  <c r="U23" i="17"/>
  <c r="U22" i="17" s="1"/>
  <c r="T23" i="17"/>
  <c r="S23" i="17"/>
  <c r="R23" i="17"/>
  <c r="Q23" i="17"/>
  <c r="Q22" i="17" s="1"/>
  <c r="P23" i="17"/>
  <c r="O23" i="17"/>
  <c r="N23" i="17"/>
  <c r="N22" i="17" s="1"/>
  <c r="M23" i="17"/>
  <c r="M22" i="17" s="1"/>
  <c r="L23" i="17"/>
  <c r="K23" i="17"/>
  <c r="J23" i="17"/>
  <c r="I23" i="17"/>
  <c r="I22" i="17" s="1"/>
  <c r="H23" i="17"/>
  <c r="G23" i="17"/>
  <c r="F23" i="17"/>
  <c r="E23" i="17"/>
  <c r="E22" i="17" s="1"/>
  <c r="D23" i="17"/>
  <c r="V22" i="17"/>
  <c r="O22" i="17"/>
  <c r="F22" i="17"/>
  <c r="AC18" i="17"/>
  <c r="AB18" i="17"/>
  <c r="AA18" i="17"/>
  <c r="Z18" i="17"/>
  <c r="Z14" i="17" s="1"/>
  <c r="Y18" i="17"/>
  <c r="X18" i="17"/>
  <c r="W18" i="17"/>
  <c r="V18" i="17"/>
  <c r="V14" i="17" s="1"/>
  <c r="U18" i="17"/>
  <c r="T18" i="17"/>
  <c r="S18" i="17"/>
  <c r="R18" i="17"/>
  <c r="R14" i="17" s="1"/>
  <c r="Q18" i="17"/>
  <c r="P18" i="17"/>
  <c r="O18" i="17"/>
  <c r="N18" i="17"/>
  <c r="M18" i="17"/>
  <c r="L18" i="17"/>
  <c r="K18" i="17"/>
  <c r="J18" i="17"/>
  <c r="J14" i="17" s="1"/>
  <c r="I18" i="17"/>
  <c r="H18" i="17"/>
  <c r="G18" i="17"/>
  <c r="F18" i="17"/>
  <c r="F14" i="17" s="1"/>
  <c r="E18" i="17"/>
  <c r="D18" i="17"/>
  <c r="AC15" i="17"/>
  <c r="AB15" i="17"/>
  <c r="AB14" i="17" s="1"/>
  <c r="AA15" i="17"/>
  <c r="Z15" i="17"/>
  <c r="Y15" i="17"/>
  <c r="X15" i="17"/>
  <c r="X14" i="17" s="1"/>
  <c r="W15" i="17"/>
  <c r="V15" i="17"/>
  <c r="U15" i="17"/>
  <c r="T15" i="17"/>
  <c r="T14" i="17" s="1"/>
  <c r="S15" i="17"/>
  <c r="R15" i="17"/>
  <c r="Q15" i="17"/>
  <c r="P15" i="17"/>
  <c r="P14" i="17" s="1"/>
  <c r="O15" i="17"/>
  <c r="N15" i="17"/>
  <c r="M15" i="17"/>
  <c r="L15" i="17"/>
  <c r="L14" i="17" s="1"/>
  <c r="K15" i="17"/>
  <c r="J15" i="17"/>
  <c r="I15" i="17"/>
  <c r="H15" i="17"/>
  <c r="H14" i="17" s="1"/>
  <c r="G15" i="17"/>
  <c r="F15" i="17"/>
  <c r="E15" i="17"/>
  <c r="D15" i="17"/>
  <c r="D14" i="17" s="1"/>
  <c r="Y14" i="17"/>
  <c r="U14" i="17"/>
  <c r="N14" i="17"/>
  <c r="I14" i="17"/>
  <c r="E14" i="17"/>
  <c r="H8" i="5"/>
  <c r="AH363" i="4"/>
  <c r="AG363" i="4"/>
  <c r="T363" i="4"/>
  <c r="I363" i="4"/>
  <c r="AH361" i="4"/>
  <c r="AG361" i="4"/>
  <c r="T361" i="4"/>
  <c r="I361" i="4"/>
  <c r="AH360" i="4"/>
  <c r="AG360" i="4"/>
  <c r="T360" i="4"/>
  <c r="I360" i="4"/>
  <c r="AH359" i="4"/>
  <c r="AG359" i="4"/>
  <c r="T359" i="4"/>
  <c r="I359" i="4"/>
  <c r="AO358" i="4"/>
  <c r="AN358" i="4"/>
  <c r="AM358" i="4"/>
  <c r="AL358" i="4"/>
  <c r="AK358" i="4"/>
  <c r="AI358" i="4"/>
  <c r="AF358" i="4"/>
  <c r="AE358" i="4"/>
  <c r="AD358" i="4"/>
  <c r="AH358" i="4" s="1"/>
  <c r="AC358" i="4"/>
  <c r="AB358" i="4"/>
  <c r="AA358" i="4"/>
  <c r="Z358" i="4"/>
  <c r="Y358" i="4"/>
  <c r="X358" i="4"/>
  <c r="W358" i="4"/>
  <c r="U358" i="4"/>
  <c r="S358" i="4"/>
  <c r="R358" i="4"/>
  <c r="Q358" i="4"/>
  <c r="P358" i="4"/>
  <c r="O358" i="4"/>
  <c r="N358" i="4"/>
  <c r="M358" i="4"/>
  <c r="L358" i="4"/>
  <c r="J358" i="4"/>
  <c r="H358" i="4"/>
  <c r="G358" i="4"/>
  <c r="F358" i="4"/>
  <c r="E358" i="4"/>
  <c r="AH357" i="4"/>
  <c r="AG357" i="4"/>
  <c r="T357" i="4"/>
  <c r="I357" i="4"/>
  <c r="AH356" i="4"/>
  <c r="AG356" i="4"/>
  <c r="T356" i="4"/>
  <c r="I356" i="4"/>
  <c r="AO355" i="4"/>
  <c r="AN355" i="4"/>
  <c r="AM355" i="4"/>
  <c r="AL355" i="4"/>
  <c r="AK355" i="4"/>
  <c r="AI355" i="4"/>
  <c r="AF355" i="4"/>
  <c r="AE355" i="4"/>
  <c r="AD355" i="4"/>
  <c r="AH355" i="4" s="1"/>
  <c r="AC355" i="4"/>
  <c r="AB355" i="4"/>
  <c r="AA355" i="4"/>
  <c r="Z355" i="4"/>
  <c r="Y355" i="4"/>
  <c r="X355" i="4"/>
  <c r="W355" i="4"/>
  <c r="U355" i="4"/>
  <c r="S355" i="4"/>
  <c r="R355" i="4"/>
  <c r="Q355" i="4"/>
  <c r="P355" i="4"/>
  <c r="O355" i="4"/>
  <c r="N355" i="4"/>
  <c r="M355" i="4"/>
  <c r="L355" i="4"/>
  <c r="J355" i="4"/>
  <c r="H355" i="4"/>
  <c r="G355" i="4"/>
  <c r="F355" i="4"/>
  <c r="E355" i="4"/>
  <c r="AH354" i="4"/>
  <c r="AG354" i="4"/>
  <c r="T354" i="4"/>
  <c r="I354" i="4"/>
  <c r="AH353" i="4"/>
  <c r="AG353" i="4"/>
  <c r="T353" i="4"/>
  <c r="I353" i="4"/>
  <c r="AH352" i="4"/>
  <c r="AG352" i="4"/>
  <c r="T352" i="4"/>
  <c r="I352" i="4"/>
  <c r="AH351" i="4"/>
  <c r="AG351" i="4"/>
  <c r="T351" i="4"/>
  <c r="I351" i="4"/>
  <c r="AH350" i="4"/>
  <c r="AG350" i="4"/>
  <c r="T350" i="4"/>
  <c r="I350" i="4"/>
  <c r="AO349" i="4"/>
  <c r="AN349" i="4"/>
  <c r="AM349" i="4"/>
  <c r="AL349" i="4"/>
  <c r="AK349" i="4"/>
  <c r="AI349" i="4"/>
  <c r="AF349" i="4"/>
  <c r="AE349" i="4"/>
  <c r="AD349" i="4"/>
  <c r="AC349" i="4"/>
  <c r="AB349" i="4"/>
  <c r="AA349" i="4"/>
  <c r="Z349" i="4"/>
  <c r="Y349" i="4"/>
  <c r="X349" i="4"/>
  <c r="W349" i="4"/>
  <c r="U349" i="4"/>
  <c r="S349" i="4"/>
  <c r="R349" i="4"/>
  <c r="Q349" i="4"/>
  <c r="P349" i="4"/>
  <c r="O349" i="4"/>
  <c r="N349" i="4"/>
  <c r="M349" i="4"/>
  <c r="L349" i="4"/>
  <c r="J349" i="4"/>
  <c r="H349" i="4"/>
  <c r="G349" i="4"/>
  <c r="F349" i="4"/>
  <c r="E349" i="4"/>
  <c r="AH347" i="4"/>
  <c r="AG347" i="4"/>
  <c r="T347" i="4"/>
  <c r="I347" i="4"/>
  <c r="AH346" i="4"/>
  <c r="AG346" i="4"/>
  <c r="T346" i="4"/>
  <c r="I346" i="4"/>
  <c r="AH345" i="4"/>
  <c r="AG345" i="4"/>
  <c r="T345" i="4"/>
  <c r="I345" i="4"/>
  <c r="AH344" i="4"/>
  <c r="AG344" i="4"/>
  <c r="T344" i="4"/>
  <c r="I344" i="4"/>
  <c r="AH343" i="4"/>
  <c r="AG343" i="4"/>
  <c r="T343" i="4"/>
  <c r="I343" i="4"/>
  <c r="AH342" i="4"/>
  <c r="AG342" i="4"/>
  <c r="T342" i="4"/>
  <c r="I342" i="4"/>
  <c r="AH341" i="4"/>
  <c r="AG341" i="4"/>
  <c r="T341" i="4"/>
  <c r="I341" i="4"/>
  <c r="AH340" i="4"/>
  <c r="AG340" i="4"/>
  <c r="T340" i="4"/>
  <c r="I340" i="4"/>
  <c r="AH339" i="4"/>
  <c r="AG339" i="4"/>
  <c r="T339" i="4"/>
  <c r="I339" i="4"/>
  <c r="AH338" i="4"/>
  <c r="AG338" i="4"/>
  <c r="T338" i="4"/>
  <c r="I338" i="4"/>
  <c r="AH337" i="4"/>
  <c r="AG337" i="4"/>
  <c r="T337" i="4"/>
  <c r="I337" i="4"/>
  <c r="AH336" i="4"/>
  <c r="AG336" i="4"/>
  <c r="T336" i="4"/>
  <c r="I336" i="4"/>
  <c r="AH335" i="4"/>
  <c r="AG335" i="4"/>
  <c r="T335" i="4"/>
  <c r="I335" i="4"/>
  <c r="AH334" i="4"/>
  <c r="AG334" i="4"/>
  <c r="T334" i="4"/>
  <c r="I334" i="4"/>
  <c r="AH333" i="4"/>
  <c r="AG333" i="4"/>
  <c r="T333" i="4"/>
  <c r="I333" i="4"/>
  <c r="AH332" i="4"/>
  <c r="AG332" i="4"/>
  <c r="T332" i="4"/>
  <c r="I332" i="4"/>
  <c r="AH331" i="4"/>
  <c r="AG331" i="4"/>
  <c r="T331" i="4"/>
  <c r="I331" i="4"/>
  <c r="AH330" i="4"/>
  <c r="AG330" i="4"/>
  <c r="T330" i="4"/>
  <c r="I330" i="4"/>
  <c r="AH329" i="4"/>
  <c r="AG329" i="4"/>
  <c r="T329" i="4"/>
  <c r="I329" i="4"/>
  <c r="AH328" i="4"/>
  <c r="AG328" i="4"/>
  <c r="T328" i="4"/>
  <c r="I328" i="4"/>
  <c r="AH327" i="4"/>
  <c r="AG327" i="4"/>
  <c r="T327" i="4"/>
  <c r="I327" i="4"/>
  <c r="AH326" i="4"/>
  <c r="AG326" i="4"/>
  <c r="T326" i="4"/>
  <c r="I326" i="4"/>
  <c r="AH325" i="4"/>
  <c r="AG325" i="4"/>
  <c r="T325" i="4"/>
  <c r="I325" i="4"/>
  <c r="AH324" i="4"/>
  <c r="AG324" i="4"/>
  <c r="T324" i="4"/>
  <c r="I324" i="4"/>
  <c r="AH323" i="4"/>
  <c r="AG323" i="4"/>
  <c r="T323" i="4"/>
  <c r="I323" i="4"/>
  <c r="AH322" i="4"/>
  <c r="AG322" i="4"/>
  <c r="T322" i="4"/>
  <c r="I322" i="4"/>
  <c r="AH321" i="4"/>
  <c r="AG321" i="4"/>
  <c r="T321" i="4"/>
  <c r="I321" i="4"/>
  <c r="AH320" i="4"/>
  <c r="AG320" i="4"/>
  <c r="T320" i="4"/>
  <c r="I320" i="4"/>
  <c r="AH319" i="4"/>
  <c r="AG319" i="4"/>
  <c r="T319" i="4"/>
  <c r="I319" i="4"/>
  <c r="AH318" i="4"/>
  <c r="AG318" i="4"/>
  <c r="T318" i="4"/>
  <c r="I318" i="4"/>
  <c r="AH317" i="4"/>
  <c r="AG317" i="4"/>
  <c r="T317" i="4"/>
  <c r="I317" i="4"/>
  <c r="AH316" i="4"/>
  <c r="AG316" i="4"/>
  <c r="T316" i="4"/>
  <c r="I316" i="4"/>
  <c r="AH315" i="4"/>
  <c r="AG315" i="4"/>
  <c r="T315" i="4"/>
  <c r="I315" i="4"/>
  <c r="AH314" i="4"/>
  <c r="AG314" i="4"/>
  <c r="T314" i="4"/>
  <c r="I314" i="4"/>
  <c r="AH313" i="4"/>
  <c r="AG313" i="4"/>
  <c r="T313" i="4"/>
  <c r="I313" i="4"/>
  <c r="AH312" i="4"/>
  <c r="AG312" i="4"/>
  <c r="T312" i="4"/>
  <c r="I312" i="4"/>
  <c r="AH311" i="4"/>
  <c r="AG311" i="4"/>
  <c r="T311" i="4"/>
  <c r="I311" i="4"/>
  <c r="AH310" i="4"/>
  <c r="AG310" i="4"/>
  <c r="T310" i="4"/>
  <c r="I310" i="4"/>
  <c r="AH309" i="4"/>
  <c r="AG309" i="4"/>
  <c r="T309" i="4"/>
  <c r="I309" i="4"/>
  <c r="AH308" i="4"/>
  <c r="AG308" i="4"/>
  <c r="T308" i="4"/>
  <c r="I308" i="4"/>
  <c r="AH307" i="4"/>
  <c r="AG307" i="4"/>
  <c r="T307" i="4"/>
  <c r="I307" i="4"/>
  <c r="AH306" i="4"/>
  <c r="AG306" i="4"/>
  <c r="T306" i="4"/>
  <c r="I306" i="4"/>
  <c r="AH305" i="4"/>
  <c r="AG305" i="4"/>
  <c r="T305" i="4"/>
  <c r="I305" i="4"/>
  <c r="AH304" i="4"/>
  <c r="AG304" i="4"/>
  <c r="T304" i="4"/>
  <c r="I304" i="4"/>
  <c r="AH303" i="4"/>
  <c r="AG303" i="4"/>
  <c r="T303" i="4"/>
  <c r="I303" i="4"/>
  <c r="AH302" i="4"/>
  <c r="AG302" i="4"/>
  <c r="T302" i="4"/>
  <c r="I302" i="4"/>
  <c r="AH301" i="4"/>
  <c r="AG301" i="4"/>
  <c r="T301" i="4"/>
  <c r="I301" i="4"/>
  <c r="AH300" i="4"/>
  <c r="AG300" i="4"/>
  <c r="T300" i="4"/>
  <c r="I300" i="4"/>
  <c r="AH299" i="4"/>
  <c r="AG299" i="4"/>
  <c r="T299" i="4"/>
  <c r="I299" i="4"/>
  <c r="AF298" i="4"/>
  <c r="AE298" i="4"/>
  <c r="AD298" i="4"/>
  <c r="AH298" i="4" s="1"/>
  <c r="AC298" i="4"/>
  <c r="AB298" i="4"/>
  <c r="AA298" i="4"/>
  <c r="AG298" i="4" s="1"/>
  <c r="S298" i="4"/>
  <c r="R298" i="4"/>
  <c r="Q298" i="4"/>
  <c r="P298" i="4"/>
  <c r="T298" i="4" s="1"/>
  <c r="H298" i="4"/>
  <c r="G298" i="4"/>
  <c r="F298" i="4"/>
  <c r="E298" i="4"/>
  <c r="AH297" i="4"/>
  <c r="AG297" i="4"/>
  <c r="T297" i="4"/>
  <c r="I297" i="4"/>
  <c r="AH296" i="4"/>
  <c r="AG296" i="4"/>
  <c r="T296" i="4"/>
  <c r="I296" i="4"/>
  <c r="AH295" i="4"/>
  <c r="AG295" i="4"/>
  <c r="T295" i="4"/>
  <c r="I295" i="4"/>
  <c r="AH294" i="4"/>
  <c r="AG294" i="4"/>
  <c r="T294" i="4"/>
  <c r="I294" i="4"/>
  <c r="AH293" i="4"/>
  <c r="AG293" i="4"/>
  <c r="T293" i="4"/>
  <c r="I293" i="4"/>
  <c r="AH292" i="4"/>
  <c r="AG292" i="4"/>
  <c r="T292" i="4"/>
  <c r="I292" i="4"/>
  <c r="AH291" i="4"/>
  <c r="AG291" i="4"/>
  <c r="T291" i="4"/>
  <c r="I291" i="4"/>
  <c r="AH290" i="4"/>
  <c r="AG290" i="4"/>
  <c r="T290" i="4"/>
  <c r="I290" i="4"/>
  <c r="AO289" i="4"/>
  <c r="AO285" i="4" s="1"/>
  <c r="AN289" i="4"/>
  <c r="AN285" i="4" s="1"/>
  <c r="AM289" i="4"/>
  <c r="AL289" i="4"/>
  <c r="AK289" i="4"/>
  <c r="AI289" i="4"/>
  <c r="AF289" i="4"/>
  <c r="AF285" i="4" s="1"/>
  <c r="AE289" i="4"/>
  <c r="AE285" i="4" s="1"/>
  <c r="AD289" i="4"/>
  <c r="AH289" i="4" s="1"/>
  <c r="AC289" i="4"/>
  <c r="AC285" i="4" s="1"/>
  <c r="AB289" i="4"/>
  <c r="AB285" i="4" s="1"/>
  <c r="AA289" i="4"/>
  <c r="Z289" i="4"/>
  <c r="Z285" i="4" s="1"/>
  <c r="Y289" i="4"/>
  <c r="Y285" i="4" s="1"/>
  <c r="X289" i="4"/>
  <c r="X285" i="4" s="1"/>
  <c r="W289" i="4"/>
  <c r="U289" i="4"/>
  <c r="S289" i="4"/>
  <c r="S285" i="4" s="1"/>
  <c r="R289" i="4"/>
  <c r="R285" i="4" s="1"/>
  <c r="Q289" i="4"/>
  <c r="Q285" i="4" s="1"/>
  <c r="P289" i="4"/>
  <c r="O289" i="4"/>
  <c r="O285" i="4" s="1"/>
  <c r="N289" i="4"/>
  <c r="N285" i="4" s="1"/>
  <c r="M289" i="4"/>
  <c r="M285" i="4" s="1"/>
  <c r="L289" i="4"/>
  <c r="J289" i="4"/>
  <c r="H289" i="4"/>
  <c r="H285" i="4" s="1"/>
  <c r="G289" i="4"/>
  <c r="G285" i="4" s="1"/>
  <c r="F289" i="4"/>
  <c r="F285" i="4" s="1"/>
  <c r="E289" i="4"/>
  <c r="AH288" i="4"/>
  <c r="AG288" i="4"/>
  <c r="T288" i="4"/>
  <c r="I288" i="4"/>
  <c r="AH287" i="4"/>
  <c r="AG287" i="4"/>
  <c r="T287" i="4"/>
  <c r="I287" i="4"/>
  <c r="AH286" i="4"/>
  <c r="AG286" i="4"/>
  <c r="T286" i="4"/>
  <c r="I286" i="4"/>
  <c r="AM285" i="4"/>
  <c r="AL285" i="4"/>
  <c r="AI284" i="4"/>
  <c r="AH284" i="4"/>
  <c r="AE284" i="4"/>
  <c r="AA284" i="4"/>
  <c r="AG283" i="4"/>
  <c r="T283" i="4"/>
  <c r="I283" i="4"/>
  <c r="AH282" i="4"/>
  <c r="AG282" i="4"/>
  <c r="T282" i="4"/>
  <c r="I282" i="4"/>
  <c r="I281" i="4"/>
  <c r="AG280" i="4"/>
  <c r="I280" i="4"/>
  <c r="AH279" i="4"/>
  <c r="AG279" i="4"/>
  <c r="T279" i="4"/>
  <c r="I279" i="4"/>
  <c r="AH278" i="4"/>
  <c r="AG278" i="4"/>
  <c r="T278" i="4"/>
  <c r="I278" i="4"/>
  <c r="AH277" i="4"/>
  <c r="AG277" i="4"/>
  <c r="T277" i="4"/>
  <c r="I277" i="4"/>
  <c r="AH276" i="4"/>
  <c r="AG276" i="4"/>
  <c r="T276" i="4"/>
  <c r="I276" i="4"/>
  <c r="AO275" i="4"/>
  <c r="AO268" i="4" s="1"/>
  <c r="AN275" i="4"/>
  <c r="AN268" i="4" s="1"/>
  <c r="AM275" i="4"/>
  <c r="AM268" i="4" s="1"/>
  <c r="AL275" i="4"/>
  <c r="AL268" i="4" s="1"/>
  <c r="AK275" i="4"/>
  <c r="AI275" i="4"/>
  <c r="AF275" i="4"/>
  <c r="AF268" i="4" s="1"/>
  <c r="AE275" i="4"/>
  <c r="AE268" i="4" s="1"/>
  <c r="AD275" i="4"/>
  <c r="AD268" i="4" s="1"/>
  <c r="AH268" i="4" s="1"/>
  <c r="AC275" i="4"/>
  <c r="AC268" i="4" s="1"/>
  <c r="AB275" i="4"/>
  <c r="AB268" i="4" s="1"/>
  <c r="AA275" i="4"/>
  <c r="Z275" i="4"/>
  <c r="Z268" i="4" s="1"/>
  <c r="Y275" i="4"/>
  <c r="Y268" i="4" s="1"/>
  <c r="X275" i="4"/>
  <c r="X268" i="4" s="1"/>
  <c r="W275" i="4"/>
  <c r="W268" i="4" s="1"/>
  <c r="U275" i="4"/>
  <c r="S275" i="4"/>
  <c r="S268" i="4" s="1"/>
  <c r="R275" i="4"/>
  <c r="R268" i="4" s="1"/>
  <c r="Q275" i="4"/>
  <c r="Q268" i="4" s="1"/>
  <c r="P275" i="4"/>
  <c r="O275" i="4"/>
  <c r="O268" i="4" s="1"/>
  <c r="N275" i="4"/>
  <c r="N268" i="4" s="1"/>
  <c r="M275" i="4"/>
  <c r="M268" i="4" s="1"/>
  <c r="L275" i="4"/>
  <c r="J275" i="4"/>
  <c r="H275" i="4"/>
  <c r="H268" i="4" s="1"/>
  <c r="G275" i="4"/>
  <c r="G268" i="4" s="1"/>
  <c r="F275" i="4"/>
  <c r="F268" i="4" s="1"/>
  <c r="E275" i="4"/>
  <c r="AH274" i="4"/>
  <c r="AG274" i="4"/>
  <c r="T274" i="4"/>
  <c r="I274" i="4"/>
  <c r="AH273" i="4"/>
  <c r="AG273" i="4"/>
  <c r="T273" i="4"/>
  <c r="I273" i="4"/>
  <c r="AH272" i="4"/>
  <c r="AG272" i="4"/>
  <c r="T272" i="4"/>
  <c r="I272" i="4"/>
  <c r="AH271" i="4"/>
  <c r="AG271" i="4"/>
  <c r="T271" i="4"/>
  <c r="I271" i="4"/>
  <c r="AH270" i="4"/>
  <c r="AG270" i="4"/>
  <c r="T270" i="4"/>
  <c r="I270" i="4"/>
  <c r="AH269" i="4"/>
  <c r="AG269" i="4"/>
  <c r="T269" i="4"/>
  <c r="I269" i="4"/>
  <c r="AH267" i="4"/>
  <c r="AG267" i="4"/>
  <c r="T267" i="4"/>
  <c r="I267" i="4"/>
  <c r="AH266" i="4"/>
  <c r="AG266" i="4"/>
  <c r="T266" i="4"/>
  <c r="I266" i="4"/>
  <c r="AH265" i="4"/>
  <c r="AG265" i="4"/>
  <c r="T265" i="4"/>
  <c r="I265" i="4"/>
  <c r="AO264" i="4"/>
  <c r="AN264" i="4"/>
  <c r="AM264" i="4"/>
  <c r="AL264" i="4"/>
  <c r="AK264" i="4"/>
  <c r="AI264" i="4"/>
  <c r="AF264" i="4"/>
  <c r="AE264" i="4"/>
  <c r="AD264" i="4"/>
  <c r="AH264" i="4" s="1"/>
  <c r="AC264" i="4"/>
  <c r="AB264" i="4"/>
  <c r="AA264" i="4"/>
  <c r="Z264" i="4"/>
  <c r="Y264" i="4"/>
  <c r="X264" i="4"/>
  <c r="W264" i="4"/>
  <c r="U264" i="4"/>
  <c r="S264" i="4"/>
  <c r="R264" i="4"/>
  <c r="Q264" i="4"/>
  <c r="P264" i="4"/>
  <c r="O264" i="4"/>
  <c r="N264" i="4"/>
  <c r="M264" i="4"/>
  <c r="L264" i="4"/>
  <c r="J264" i="4"/>
  <c r="H264" i="4"/>
  <c r="G264" i="4"/>
  <c r="F264" i="4"/>
  <c r="E264" i="4"/>
  <c r="AH263" i="4"/>
  <c r="AG263" i="4"/>
  <c r="T263" i="4"/>
  <c r="I263" i="4"/>
  <c r="AH262" i="4"/>
  <c r="AG262" i="4"/>
  <c r="T262" i="4"/>
  <c r="I262" i="4"/>
  <c r="AH261" i="4"/>
  <c r="AG261" i="4"/>
  <c r="T261" i="4"/>
  <c r="I261" i="4"/>
  <c r="AH260" i="4"/>
  <c r="AG260" i="4"/>
  <c r="T260" i="4"/>
  <c r="I260" i="4"/>
  <c r="AO259" i="4"/>
  <c r="AN259" i="4"/>
  <c r="AM259" i="4"/>
  <c r="AL259" i="4"/>
  <c r="AK259" i="4"/>
  <c r="AI259" i="4"/>
  <c r="AF259" i="4"/>
  <c r="AE259" i="4"/>
  <c r="AD259" i="4"/>
  <c r="AH259" i="4" s="1"/>
  <c r="AC259" i="4"/>
  <c r="AB259" i="4"/>
  <c r="AA259" i="4"/>
  <c r="Z259" i="4"/>
  <c r="Y259" i="4"/>
  <c r="X259" i="4"/>
  <c r="W259" i="4"/>
  <c r="U259" i="4"/>
  <c r="S259" i="4"/>
  <c r="R259" i="4"/>
  <c r="Q259" i="4"/>
  <c r="P259" i="4"/>
  <c r="O259" i="4"/>
  <c r="N259" i="4"/>
  <c r="M259" i="4"/>
  <c r="L259" i="4"/>
  <c r="J259" i="4"/>
  <c r="H259" i="4"/>
  <c r="G259" i="4"/>
  <c r="F259" i="4"/>
  <c r="E259" i="4"/>
  <c r="AH258" i="4"/>
  <c r="AG258" i="4"/>
  <c r="T258" i="4"/>
  <c r="I258" i="4"/>
  <c r="AH257" i="4"/>
  <c r="AG257" i="4"/>
  <c r="T257" i="4"/>
  <c r="I257" i="4"/>
  <c r="AH256" i="4"/>
  <c r="AG256" i="4"/>
  <c r="T256" i="4"/>
  <c r="I256" i="4"/>
  <c r="AO255" i="4"/>
  <c r="AN255" i="4"/>
  <c r="AM255" i="4"/>
  <c r="AL255" i="4"/>
  <c r="AK255" i="4"/>
  <c r="AI255" i="4"/>
  <c r="AF255" i="4"/>
  <c r="AE255" i="4"/>
  <c r="AD255" i="4"/>
  <c r="AH255" i="4" s="1"/>
  <c r="AC255" i="4"/>
  <c r="AB255" i="4"/>
  <c r="AA255" i="4"/>
  <c r="Z255" i="4"/>
  <c r="Y255" i="4"/>
  <c r="X255" i="4"/>
  <c r="W255" i="4"/>
  <c r="U255" i="4"/>
  <c r="S255" i="4"/>
  <c r="R255" i="4"/>
  <c r="Q255" i="4"/>
  <c r="P255" i="4"/>
  <c r="O255" i="4"/>
  <c r="N255" i="4"/>
  <c r="M255" i="4"/>
  <c r="L255" i="4"/>
  <c r="J255" i="4"/>
  <c r="H255" i="4"/>
  <c r="G255" i="4"/>
  <c r="F255" i="4"/>
  <c r="E255" i="4"/>
  <c r="AH254" i="4"/>
  <c r="AG254" i="4"/>
  <c r="T254" i="4"/>
  <c r="I254" i="4"/>
  <c r="AH253" i="4"/>
  <c r="AG253" i="4"/>
  <c r="T253" i="4"/>
  <c r="I253" i="4"/>
  <c r="AH252" i="4"/>
  <c r="AG252" i="4"/>
  <c r="AH251" i="4"/>
  <c r="AG251" i="4"/>
  <c r="T251" i="4"/>
  <c r="I251" i="4"/>
  <c r="AH250" i="4"/>
  <c r="AG250" i="4"/>
  <c r="T250" i="4"/>
  <c r="I250" i="4"/>
  <c r="AF249" i="4"/>
  <c r="AE249" i="4"/>
  <c r="AD249" i="4"/>
  <c r="AH249" i="4" s="1"/>
  <c r="AC249" i="4"/>
  <c r="AB249" i="4"/>
  <c r="AA249" i="4"/>
  <c r="AG249" i="4" s="1"/>
  <c r="Z249" i="4"/>
  <c r="Y249" i="4"/>
  <c r="X249" i="4"/>
  <c r="W249" i="4"/>
  <c r="U249" i="4"/>
  <c r="S249" i="4"/>
  <c r="R249" i="4"/>
  <c r="Q249" i="4"/>
  <c r="P249" i="4"/>
  <c r="O249" i="4"/>
  <c r="N249" i="4"/>
  <c r="M249" i="4"/>
  <c r="L249" i="4"/>
  <c r="J249" i="4"/>
  <c r="H249" i="4"/>
  <c r="G249" i="4"/>
  <c r="F249" i="4"/>
  <c r="E249" i="4"/>
  <c r="AH247" i="4"/>
  <c r="AG247" i="4"/>
  <c r="T247" i="4"/>
  <c r="I247" i="4"/>
  <c r="AH246" i="4"/>
  <c r="AG246" i="4"/>
  <c r="T246" i="4"/>
  <c r="I246" i="4"/>
  <c r="AH245" i="4"/>
  <c r="AG245" i="4"/>
  <c r="T245" i="4"/>
  <c r="I245" i="4"/>
  <c r="AH244" i="4"/>
  <c r="AG244" i="4"/>
  <c r="T244" i="4"/>
  <c r="I244" i="4"/>
  <c r="AH243" i="4"/>
  <c r="AG243" i="4"/>
  <c r="T243" i="4"/>
  <c r="I243" i="4"/>
  <c r="AO242" i="4"/>
  <c r="AO237" i="4" s="1"/>
  <c r="AN242" i="4"/>
  <c r="AN237" i="4" s="1"/>
  <c r="AM242" i="4"/>
  <c r="AM237" i="4" s="1"/>
  <c r="AL242" i="4"/>
  <c r="AL237" i="4" s="1"/>
  <c r="AK242" i="4"/>
  <c r="AI242" i="4"/>
  <c r="AF242" i="4"/>
  <c r="AF237" i="4" s="1"/>
  <c r="AE242" i="4"/>
  <c r="AE237" i="4" s="1"/>
  <c r="AD242" i="4"/>
  <c r="AD237" i="4" s="1"/>
  <c r="AC242" i="4"/>
  <c r="AC237" i="4" s="1"/>
  <c r="AB242" i="4"/>
  <c r="AB237" i="4" s="1"/>
  <c r="AA242" i="4"/>
  <c r="AA237" i="4" s="1"/>
  <c r="Z242" i="4"/>
  <c r="Z237" i="4" s="1"/>
  <c r="Y242" i="4"/>
  <c r="Y237" i="4" s="1"/>
  <c r="X242" i="4"/>
  <c r="X237" i="4" s="1"/>
  <c r="W242" i="4"/>
  <c r="U242" i="4"/>
  <c r="S242" i="4"/>
  <c r="S237" i="4" s="1"/>
  <c r="R242" i="4"/>
  <c r="R237" i="4" s="1"/>
  <c r="Q242" i="4"/>
  <c r="Q237" i="4" s="1"/>
  <c r="P242" i="4"/>
  <c r="P237" i="4" s="1"/>
  <c r="O242" i="4"/>
  <c r="O237" i="4" s="1"/>
  <c r="N242" i="4"/>
  <c r="N237" i="4" s="1"/>
  <c r="M242" i="4"/>
  <c r="M237" i="4" s="1"/>
  <c r="L242" i="4"/>
  <c r="J242" i="4"/>
  <c r="H242" i="4"/>
  <c r="H237" i="4" s="1"/>
  <c r="G242" i="4"/>
  <c r="G237" i="4" s="1"/>
  <c r="F242" i="4"/>
  <c r="F237" i="4" s="1"/>
  <c r="E242" i="4"/>
  <c r="AH236" i="4"/>
  <c r="AG236" i="4"/>
  <c r="T236" i="4"/>
  <c r="I236" i="4"/>
  <c r="AH235" i="4"/>
  <c r="AG235" i="4"/>
  <c r="T235" i="4"/>
  <c r="I235" i="4"/>
  <c r="AH234" i="4"/>
  <c r="AG234" i="4"/>
  <c r="T234" i="4"/>
  <c r="I234" i="4"/>
  <c r="AO233" i="4"/>
  <c r="AN233" i="4"/>
  <c r="AM233" i="4"/>
  <c r="AL233" i="4"/>
  <c r="AK233" i="4"/>
  <c r="AI233" i="4"/>
  <c r="AF233" i="4"/>
  <c r="AE233" i="4"/>
  <c r="AD233" i="4"/>
  <c r="AH233" i="4" s="1"/>
  <c r="AC233" i="4"/>
  <c r="AB233" i="4"/>
  <c r="AA233" i="4"/>
  <c r="Z233" i="4"/>
  <c r="Y233" i="4"/>
  <c r="X233" i="4"/>
  <c r="W233" i="4"/>
  <c r="U233" i="4"/>
  <c r="S233" i="4"/>
  <c r="R233" i="4"/>
  <c r="Q233" i="4"/>
  <c r="P233" i="4"/>
  <c r="O233" i="4"/>
  <c r="N233" i="4"/>
  <c r="M233" i="4"/>
  <c r="L233" i="4"/>
  <c r="J233" i="4"/>
  <c r="H233" i="4"/>
  <c r="G233" i="4"/>
  <c r="F233" i="4"/>
  <c r="E233" i="4"/>
  <c r="AH232" i="4"/>
  <c r="AG232" i="4"/>
  <c r="T232" i="4"/>
  <c r="I232" i="4"/>
  <c r="AH231" i="4"/>
  <c r="AG231" i="4"/>
  <c r="T231" i="4"/>
  <c r="I231" i="4"/>
  <c r="AH230" i="4"/>
  <c r="AG230" i="4"/>
  <c r="T230" i="4"/>
  <c r="I230" i="4"/>
  <c r="AO229" i="4"/>
  <c r="AN229" i="4"/>
  <c r="AM229" i="4"/>
  <c r="AL229" i="4"/>
  <c r="AK229" i="4"/>
  <c r="AI229" i="4"/>
  <c r="AF229" i="4"/>
  <c r="AE229" i="4"/>
  <c r="AD229" i="4"/>
  <c r="AH229" i="4" s="1"/>
  <c r="AC229" i="4"/>
  <c r="AB229" i="4"/>
  <c r="AA229" i="4"/>
  <c r="Z229" i="4"/>
  <c r="Y229" i="4"/>
  <c r="X229" i="4"/>
  <c r="W229" i="4"/>
  <c r="U229" i="4"/>
  <c r="S229" i="4"/>
  <c r="R229" i="4"/>
  <c r="Q229" i="4"/>
  <c r="P229" i="4"/>
  <c r="O229" i="4"/>
  <c r="N229" i="4"/>
  <c r="M229" i="4"/>
  <c r="L229" i="4"/>
  <c r="J229" i="4"/>
  <c r="H229" i="4"/>
  <c r="G229" i="4"/>
  <c r="F229" i="4"/>
  <c r="E229" i="4"/>
  <c r="AH228" i="4"/>
  <c r="AG228" i="4"/>
  <c r="T228" i="4"/>
  <c r="I228" i="4"/>
  <c r="AH227" i="4"/>
  <c r="AG227" i="4"/>
  <c r="T227" i="4"/>
  <c r="I227" i="4"/>
  <c r="AH226" i="4"/>
  <c r="AG226" i="4"/>
  <c r="T226" i="4"/>
  <c r="I226" i="4"/>
  <c r="AH225" i="4"/>
  <c r="AG225" i="4"/>
  <c r="T225" i="4"/>
  <c r="I225" i="4"/>
  <c r="AH224" i="4"/>
  <c r="AG224" i="4"/>
  <c r="T224" i="4"/>
  <c r="I224" i="4"/>
  <c r="AH223" i="4"/>
  <c r="AG223" i="4"/>
  <c r="T223" i="4"/>
  <c r="I223" i="4"/>
  <c r="AH222" i="4"/>
  <c r="AG222" i="4"/>
  <c r="T222" i="4"/>
  <c r="I222" i="4"/>
  <c r="AF221" i="4"/>
  <c r="AE221" i="4"/>
  <c r="AD221" i="4"/>
  <c r="AH221" i="4" s="1"/>
  <c r="AC221" i="4"/>
  <c r="AB221" i="4"/>
  <c r="AA221" i="4"/>
  <c r="S221" i="4"/>
  <c r="R221" i="4"/>
  <c r="Q221" i="4"/>
  <c r="P221" i="4"/>
  <c r="H221" i="4"/>
  <c r="G221" i="4"/>
  <c r="F221" i="4"/>
  <c r="E221" i="4"/>
  <c r="AH220" i="4"/>
  <c r="AG220" i="4"/>
  <c r="T220" i="4"/>
  <c r="I220" i="4"/>
  <c r="AH219" i="4"/>
  <c r="AG219" i="4"/>
  <c r="T219" i="4"/>
  <c r="I219" i="4"/>
  <c r="AH218" i="4"/>
  <c r="AG218" i="4"/>
  <c r="T218" i="4"/>
  <c r="I218" i="4"/>
  <c r="AO217" i="4"/>
  <c r="AN217" i="4"/>
  <c r="AM217" i="4"/>
  <c r="AL217" i="4"/>
  <c r="AK217" i="4"/>
  <c r="AI217" i="4"/>
  <c r="AF217" i="4"/>
  <c r="AE217" i="4"/>
  <c r="AD217" i="4"/>
  <c r="AC217" i="4"/>
  <c r="AB217" i="4"/>
  <c r="AA217" i="4"/>
  <c r="Z217" i="4"/>
  <c r="Y217" i="4"/>
  <c r="X217" i="4"/>
  <c r="W217" i="4"/>
  <c r="U217" i="4"/>
  <c r="S217" i="4"/>
  <c r="R217" i="4"/>
  <c r="Q217" i="4"/>
  <c r="P217" i="4"/>
  <c r="O217" i="4"/>
  <c r="N217" i="4"/>
  <c r="M217" i="4"/>
  <c r="L217" i="4"/>
  <c r="J217" i="4"/>
  <c r="H217" i="4"/>
  <c r="G217" i="4"/>
  <c r="F217" i="4"/>
  <c r="E217" i="4"/>
  <c r="AH216" i="4"/>
  <c r="AG216" i="4"/>
  <c r="T216" i="4"/>
  <c r="I216" i="4"/>
  <c r="AH215" i="4"/>
  <c r="AG215" i="4"/>
  <c r="T215" i="4"/>
  <c r="I215" i="4"/>
  <c r="AH214" i="4"/>
  <c r="AG214" i="4"/>
  <c r="T214" i="4"/>
  <c r="I214" i="4"/>
  <c r="AH212" i="4"/>
  <c r="AG212" i="4"/>
  <c r="T212" i="4"/>
  <c r="I212" i="4"/>
  <c r="AH211" i="4"/>
  <c r="AG211" i="4"/>
  <c r="T211" i="4"/>
  <c r="I211" i="4"/>
  <c r="AH210" i="4"/>
  <c r="AG210" i="4"/>
  <c r="T210" i="4"/>
  <c r="I210" i="4"/>
  <c r="AG209" i="4"/>
  <c r="T209" i="4"/>
  <c r="I209" i="4"/>
  <c r="AG208" i="4"/>
  <c r="T208" i="4"/>
  <c r="I208" i="4"/>
  <c r="AG207" i="4"/>
  <c r="T207" i="4"/>
  <c r="I207" i="4"/>
  <c r="AG206" i="4"/>
  <c r="T206" i="4"/>
  <c r="I206" i="4"/>
  <c r="AH205" i="4"/>
  <c r="AG205" i="4"/>
  <c r="T205" i="4"/>
  <c r="I205" i="4"/>
  <c r="AH204" i="4"/>
  <c r="AG204" i="4"/>
  <c r="T204" i="4"/>
  <c r="I204" i="4"/>
  <c r="AH203" i="4"/>
  <c r="AG203" i="4"/>
  <c r="T203" i="4"/>
  <c r="I203" i="4"/>
  <c r="AH202" i="4"/>
  <c r="AG202" i="4"/>
  <c r="T202" i="4"/>
  <c r="I202" i="4"/>
  <c r="AH201" i="4"/>
  <c r="AG201" i="4"/>
  <c r="T201" i="4"/>
  <c r="I201" i="4"/>
  <c r="AH200" i="4"/>
  <c r="AG200" i="4"/>
  <c r="T200" i="4"/>
  <c r="I200" i="4"/>
  <c r="AH199" i="4"/>
  <c r="AG199" i="4"/>
  <c r="T199" i="4"/>
  <c r="I199" i="4"/>
  <c r="AO198" i="4"/>
  <c r="AO197" i="4" s="1"/>
  <c r="AN198" i="4"/>
  <c r="AN197" i="4" s="1"/>
  <c r="AM198" i="4"/>
  <c r="AM197" i="4" s="1"/>
  <c r="AL198" i="4"/>
  <c r="AL197" i="4" s="1"/>
  <c r="AK198" i="4"/>
  <c r="AI198" i="4"/>
  <c r="AF198" i="4"/>
  <c r="AF197" i="4" s="1"/>
  <c r="AE198" i="4"/>
  <c r="AE197" i="4" s="1"/>
  <c r="AD198" i="4"/>
  <c r="AD197" i="4" s="1"/>
  <c r="AH197" i="4" s="1"/>
  <c r="AC198" i="4"/>
  <c r="AC197" i="4" s="1"/>
  <c r="AB198" i="4"/>
  <c r="AB197" i="4" s="1"/>
  <c r="AA198" i="4"/>
  <c r="S198" i="4"/>
  <c r="S197" i="4" s="1"/>
  <c r="R198" i="4"/>
  <c r="R197" i="4" s="1"/>
  <c r="Q198" i="4"/>
  <c r="Q197" i="4" s="1"/>
  <c r="P198" i="4"/>
  <c r="H198" i="4"/>
  <c r="H197" i="4" s="1"/>
  <c r="G198" i="4"/>
  <c r="G197" i="4" s="1"/>
  <c r="F198" i="4"/>
  <c r="F197" i="4" s="1"/>
  <c r="E198" i="4"/>
  <c r="Z197" i="4"/>
  <c r="Y197" i="4"/>
  <c r="X197" i="4"/>
  <c r="W197" i="4"/>
  <c r="U197" i="4"/>
  <c r="O197" i="4"/>
  <c r="N197" i="4"/>
  <c r="M197" i="4"/>
  <c r="L197" i="4"/>
  <c r="J197" i="4"/>
  <c r="AH196" i="4"/>
  <c r="AG196" i="4"/>
  <c r="T196" i="4"/>
  <c r="I196" i="4"/>
  <c r="AH195" i="4"/>
  <c r="AG195" i="4"/>
  <c r="T195" i="4"/>
  <c r="I195" i="4"/>
  <c r="AH194" i="4"/>
  <c r="AG194" i="4"/>
  <c r="T194" i="4"/>
  <c r="I194" i="4"/>
  <c r="AH193" i="4"/>
  <c r="AG193" i="4"/>
  <c r="T193" i="4"/>
  <c r="I193" i="4"/>
  <c r="AH192" i="4"/>
  <c r="AG192" i="4"/>
  <c r="T192" i="4"/>
  <c r="I192" i="4"/>
  <c r="AO191" i="4"/>
  <c r="AN191" i="4"/>
  <c r="AM191" i="4"/>
  <c r="AL191" i="4"/>
  <c r="AK191" i="4"/>
  <c r="AI191" i="4"/>
  <c r="AF191" i="4"/>
  <c r="AE191" i="4"/>
  <c r="AD191" i="4"/>
  <c r="AH191" i="4" s="1"/>
  <c r="AC191" i="4"/>
  <c r="AB191" i="4"/>
  <c r="AA191" i="4"/>
  <c r="Z191" i="4"/>
  <c r="Y191" i="4"/>
  <c r="X191" i="4"/>
  <c r="W191" i="4"/>
  <c r="U191" i="4"/>
  <c r="S191" i="4"/>
  <c r="R191" i="4"/>
  <c r="Q191" i="4"/>
  <c r="P191" i="4"/>
  <c r="O191" i="4"/>
  <c r="N191" i="4"/>
  <c r="M191" i="4"/>
  <c r="L191" i="4"/>
  <c r="J191" i="4"/>
  <c r="H191" i="4"/>
  <c r="G191" i="4"/>
  <c r="F191" i="4"/>
  <c r="E191" i="4"/>
  <c r="AH190" i="4"/>
  <c r="AG190" i="4"/>
  <c r="T190" i="4"/>
  <c r="I190" i="4"/>
  <c r="AH189" i="4"/>
  <c r="AG189" i="4"/>
  <c r="T189" i="4"/>
  <c r="I189" i="4"/>
  <c r="AH188" i="4"/>
  <c r="AG188" i="4"/>
  <c r="T188" i="4"/>
  <c r="I188" i="4"/>
  <c r="AO187" i="4"/>
  <c r="AO181" i="4" s="1"/>
  <c r="AN187" i="4"/>
  <c r="AN181" i="4" s="1"/>
  <c r="AM187" i="4"/>
  <c r="AM181" i="4" s="1"/>
  <c r="AL187" i="4"/>
  <c r="AL181" i="4" s="1"/>
  <c r="AK187" i="4"/>
  <c r="AK181" i="4" s="1"/>
  <c r="AI187" i="4"/>
  <c r="AI181" i="4" s="1"/>
  <c r="AF187" i="4"/>
  <c r="AF181" i="4" s="1"/>
  <c r="AE187" i="4"/>
  <c r="AE181" i="4" s="1"/>
  <c r="AD187" i="4"/>
  <c r="AD181" i="4" s="1"/>
  <c r="AC187" i="4"/>
  <c r="AC181" i="4" s="1"/>
  <c r="AB187" i="4"/>
  <c r="AB181" i="4" s="1"/>
  <c r="AA187" i="4"/>
  <c r="AA181" i="4" s="1"/>
  <c r="Z187" i="4"/>
  <c r="Z181" i="4" s="1"/>
  <c r="Y187" i="4"/>
  <c r="Y181" i="4" s="1"/>
  <c r="X187" i="4"/>
  <c r="X181" i="4" s="1"/>
  <c r="W187" i="4"/>
  <c r="W181" i="4" s="1"/>
  <c r="U187" i="4"/>
  <c r="U181" i="4" s="1"/>
  <c r="S187" i="4"/>
  <c r="S181" i="4" s="1"/>
  <c r="R187" i="4"/>
  <c r="R181" i="4" s="1"/>
  <c r="Q187" i="4"/>
  <c r="Q181" i="4" s="1"/>
  <c r="P187" i="4"/>
  <c r="P181" i="4" s="1"/>
  <c r="O187" i="4"/>
  <c r="O181" i="4" s="1"/>
  <c r="N187" i="4"/>
  <c r="N181" i="4" s="1"/>
  <c r="M187" i="4"/>
  <c r="M181" i="4" s="1"/>
  <c r="L187" i="4"/>
  <c r="L181" i="4" s="1"/>
  <c r="J187" i="4"/>
  <c r="J181" i="4" s="1"/>
  <c r="H187" i="4"/>
  <c r="H181" i="4" s="1"/>
  <c r="G187" i="4"/>
  <c r="G181" i="4" s="1"/>
  <c r="F187" i="4"/>
  <c r="F181" i="4" s="1"/>
  <c r="E187" i="4"/>
  <c r="E181" i="4" s="1"/>
  <c r="AH186" i="4"/>
  <c r="AG186" i="4"/>
  <c r="T186" i="4"/>
  <c r="I186" i="4"/>
  <c r="AH185" i="4"/>
  <c r="AG185" i="4"/>
  <c r="T185" i="4"/>
  <c r="I185" i="4"/>
  <c r="AH184" i="4"/>
  <c r="AG184" i="4"/>
  <c r="T184" i="4"/>
  <c r="I184" i="4"/>
  <c r="AH183" i="4"/>
  <c r="AG183" i="4"/>
  <c r="T183" i="4"/>
  <c r="I183" i="4"/>
  <c r="AH182" i="4"/>
  <c r="AG182" i="4"/>
  <c r="T182" i="4"/>
  <c r="I182" i="4"/>
  <c r="AH180" i="4"/>
  <c r="AG180" i="4"/>
  <c r="T180" i="4"/>
  <c r="I180" i="4"/>
  <c r="AH179" i="4"/>
  <c r="AG179" i="4"/>
  <c r="T179" i="4"/>
  <c r="I179" i="4"/>
  <c r="AH178" i="4"/>
  <c r="AG178" i="4"/>
  <c r="T178" i="4"/>
  <c r="I178" i="4"/>
  <c r="AH177" i="4"/>
  <c r="AG177" i="4"/>
  <c r="T177" i="4"/>
  <c r="I177" i="4"/>
  <c r="AH176" i="4"/>
  <c r="AG176" i="4"/>
  <c r="T176" i="4"/>
  <c r="I176" i="4"/>
  <c r="AH175" i="4"/>
  <c r="AG175" i="4"/>
  <c r="T175" i="4"/>
  <c r="I175" i="4"/>
  <c r="AH174" i="4"/>
  <c r="AG174" i="4"/>
  <c r="T174" i="4"/>
  <c r="I174" i="4"/>
  <c r="AH173" i="4"/>
  <c r="AG173" i="4"/>
  <c r="T173" i="4"/>
  <c r="I173" i="4"/>
  <c r="AH172" i="4"/>
  <c r="AG172" i="4"/>
  <c r="T172" i="4"/>
  <c r="I172" i="4"/>
  <c r="AH171" i="4"/>
  <c r="AG171" i="4"/>
  <c r="T171" i="4"/>
  <c r="I171" i="4"/>
  <c r="AO170" i="4"/>
  <c r="AN170" i="4"/>
  <c r="AM170" i="4"/>
  <c r="AL170" i="4"/>
  <c r="AK170" i="4"/>
  <c r="AI170" i="4"/>
  <c r="AF170" i="4"/>
  <c r="AE170" i="4"/>
  <c r="AD170" i="4"/>
  <c r="AH170" i="4" s="1"/>
  <c r="AC170" i="4"/>
  <c r="AB170" i="4"/>
  <c r="AA170" i="4"/>
  <c r="Z170" i="4"/>
  <c r="Y170" i="4"/>
  <c r="X170" i="4"/>
  <c r="W170" i="4"/>
  <c r="U170" i="4"/>
  <c r="S170" i="4"/>
  <c r="R170" i="4"/>
  <c r="Q170" i="4"/>
  <c r="P170" i="4"/>
  <c r="O170" i="4"/>
  <c r="N170" i="4"/>
  <c r="M170" i="4"/>
  <c r="L170" i="4"/>
  <c r="J170" i="4"/>
  <c r="H170" i="4"/>
  <c r="G170" i="4"/>
  <c r="F170" i="4"/>
  <c r="E170" i="4"/>
  <c r="AH168" i="4"/>
  <c r="AG168" i="4"/>
  <c r="T168" i="4"/>
  <c r="I168" i="4"/>
  <c r="AH167" i="4"/>
  <c r="AG167" i="4"/>
  <c r="T167" i="4"/>
  <c r="I167" i="4"/>
  <c r="AH166" i="4"/>
  <c r="AG166" i="4"/>
  <c r="T166" i="4"/>
  <c r="I166" i="4"/>
  <c r="AO165" i="4"/>
  <c r="AO158" i="4" s="1"/>
  <c r="AN165" i="4"/>
  <c r="AN158" i="4" s="1"/>
  <c r="AM165" i="4"/>
  <c r="AM158" i="4" s="1"/>
  <c r="AL165" i="4"/>
  <c r="AL158" i="4" s="1"/>
  <c r="AK165" i="4"/>
  <c r="AI165" i="4"/>
  <c r="AF165" i="4"/>
  <c r="AE165" i="4"/>
  <c r="AD165" i="4"/>
  <c r="AH165" i="4" s="1"/>
  <c r="AC165" i="4"/>
  <c r="AB165" i="4"/>
  <c r="AA165" i="4"/>
  <c r="Z165" i="4"/>
  <c r="Z158" i="4" s="1"/>
  <c r="Y165" i="4"/>
  <c r="Y158" i="4" s="1"/>
  <c r="X165" i="4"/>
  <c r="X158" i="4" s="1"/>
  <c r="W165" i="4"/>
  <c r="U165" i="4"/>
  <c r="S165" i="4"/>
  <c r="R165" i="4"/>
  <c r="Q165" i="4"/>
  <c r="P165" i="4"/>
  <c r="O165" i="4"/>
  <c r="O158" i="4" s="1"/>
  <c r="N165" i="4"/>
  <c r="N158" i="4" s="1"/>
  <c r="M165" i="4"/>
  <c r="M158" i="4" s="1"/>
  <c r="L165" i="4"/>
  <c r="J165" i="4"/>
  <c r="H165" i="4"/>
  <c r="G165" i="4"/>
  <c r="F165" i="4"/>
  <c r="E165" i="4"/>
  <c r="AH164" i="4"/>
  <c r="AG164" i="4"/>
  <c r="T164" i="4"/>
  <c r="I164" i="4"/>
  <c r="AH162" i="4"/>
  <c r="AG162" i="4"/>
  <c r="T162" i="4"/>
  <c r="I162" i="4"/>
  <c r="AH161" i="4"/>
  <c r="AG161" i="4"/>
  <c r="T161" i="4"/>
  <c r="I161" i="4"/>
  <c r="AH160" i="4"/>
  <c r="AG160" i="4"/>
  <c r="T160" i="4"/>
  <c r="I160" i="4"/>
  <c r="AF159" i="4"/>
  <c r="AF158" i="4" s="1"/>
  <c r="AE159" i="4"/>
  <c r="AD159" i="4"/>
  <c r="AH159" i="4" s="1"/>
  <c r="AC159" i="4"/>
  <c r="AC158" i="4" s="1"/>
  <c r="AB159" i="4"/>
  <c r="AB158" i="4" s="1"/>
  <c r="AA159" i="4"/>
  <c r="AG159" i="4" s="1"/>
  <c r="S159" i="4"/>
  <c r="R159" i="4"/>
  <c r="Q159" i="4"/>
  <c r="P159" i="4"/>
  <c r="T159" i="4" s="1"/>
  <c r="H159" i="4"/>
  <c r="G159" i="4"/>
  <c r="F159" i="4"/>
  <c r="E159" i="4"/>
  <c r="AH157" i="4"/>
  <c r="AG157" i="4"/>
  <c r="T157" i="4"/>
  <c r="I157" i="4"/>
  <c r="AH156" i="4"/>
  <c r="AG156" i="4"/>
  <c r="T156" i="4"/>
  <c r="I156" i="4"/>
  <c r="AH155" i="4"/>
  <c r="AG155" i="4"/>
  <c r="T155" i="4"/>
  <c r="I155" i="4"/>
  <c r="AH154" i="4"/>
  <c r="AG154" i="4"/>
  <c r="T154" i="4"/>
  <c r="I154" i="4"/>
  <c r="AO153" i="4"/>
  <c r="AN153" i="4"/>
  <c r="AM153" i="4"/>
  <c r="AL153" i="4"/>
  <c r="AK153" i="4"/>
  <c r="AI153" i="4"/>
  <c r="AF153" i="4"/>
  <c r="AE153" i="4"/>
  <c r="AD153" i="4"/>
  <c r="AH153" i="4" s="1"/>
  <c r="AC153" i="4"/>
  <c r="AB153" i="4"/>
  <c r="AA153" i="4"/>
  <c r="Z153" i="4"/>
  <c r="Y153" i="4"/>
  <c r="X153" i="4"/>
  <c r="W153" i="4"/>
  <c r="U153" i="4"/>
  <c r="S153" i="4"/>
  <c r="R153" i="4"/>
  <c r="Q153" i="4"/>
  <c r="P153" i="4"/>
  <c r="O153" i="4"/>
  <c r="N153" i="4"/>
  <c r="M153" i="4"/>
  <c r="L153" i="4"/>
  <c r="J153" i="4"/>
  <c r="H153" i="4"/>
  <c r="G153" i="4"/>
  <c r="F153" i="4"/>
  <c r="E153" i="4"/>
  <c r="AH152" i="4"/>
  <c r="AG152" i="4"/>
  <c r="T152" i="4"/>
  <c r="I152" i="4"/>
  <c r="AH151" i="4"/>
  <c r="AG151" i="4"/>
  <c r="T151" i="4"/>
  <c r="I151" i="4"/>
  <c r="AO150" i="4"/>
  <c r="AN150" i="4"/>
  <c r="AM150" i="4"/>
  <c r="AL150" i="4"/>
  <c r="AK150" i="4"/>
  <c r="AI150" i="4"/>
  <c r="AF150" i="4"/>
  <c r="AE150" i="4"/>
  <c r="AD150" i="4"/>
  <c r="AH150" i="4" s="1"/>
  <c r="AC150" i="4"/>
  <c r="AB150" i="4"/>
  <c r="AA150" i="4"/>
  <c r="Z150" i="4"/>
  <c r="Y150" i="4"/>
  <c r="X150" i="4"/>
  <c r="W150" i="4"/>
  <c r="U150" i="4"/>
  <c r="S150" i="4"/>
  <c r="R150" i="4"/>
  <c r="Q150" i="4"/>
  <c r="P150" i="4"/>
  <c r="O150" i="4"/>
  <c r="N150" i="4"/>
  <c r="M150" i="4"/>
  <c r="L150" i="4"/>
  <c r="J150" i="4"/>
  <c r="H150" i="4"/>
  <c r="G150" i="4"/>
  <c r="F150" i="4"/>
  <c r="E150" i="4"/>
  <c r="AH149" i="4"/>
  <c r="AG149" i="4"/>
  <c r="T149" i="4"/>
  <c r="I149" i="4"/>
  <c r="AH147" i="4"/>
  <c r="AG147" i="4"/>
  <c r="T147" i="4"/>
  <c r="I147" i="4"/>
  <c r="AH146" i="4"/>
  <c r="AG146" i="4"/>
  <c r="T146" i="4"/>
  <c r="I146" i="4"/>
  <c r="AH145" i="4"/>
  <c r="AG145" i="4"/>
  <c r="T145" i="4"/>
  <c r="I145" i="4"/>
  <c r="AH144" i="4"/>
  <c r="AG144" i="4"/>
  <c r="T144" i="4"/>
  <c r="I144" i="4"/>
  <c r="AF143" i="4"/>
  <c r="AE143" i="4"/>
  <c r="AD143" i="4"/>
  <c r="AH143" i="4" s="1"/>
  <c r="AC143" i="4"/>
  <c r="AB143" i="4"/>
  <c r="AA143" i="4"/>
  <c r="AG143" i="4" s="1"/>
  <c r="S143" i="4"/>
  <c r="R143" i="4"/>
  <c r="Q143" i="4"/>
  <c r="P143" i="4"/>
  <c r="T143" i="4" s="1"/>
  <c r="H143" i="4"/>
  <c r="G143" i="4"/>
  <c r="F143" i="4"/>
  <c r="E143" i="4"/>
  <c r="AH142" i="4"/>
  <c r="AG142" i="4"/>
  <c r="T142" i="4"/>
  <c r="I142" i="4"/>
  <c r="AH141" i="4"/>
  <c r="AG141" i="4"/>
  <c r="T141" i="4"/>
  <c r="I141" i="4"/>
  <c r="AH140" i="4"/>
  <c r="AG140" i="4"/>
  <c r="T140" i="4"/>
  <c r="I140" i="4"/>
  <c r="AO139" i="4"/>
  <c r="AN139" i="4"/>
  <c r="AM139" i="4"/>
  <c r="AL139" i="4"/>
  <c r="AK139" i="4"/>
  <c r="AI139" i="4"/>
  <c r="AF139" i="4"/>
  <c r="AE139" i="4"/>
  <c r="AD139" i="4"/>
  <c r="AH139" i="4" s="1"/>
  <c r="AC139" i="4"/>
  <c r="AB139" i="4"/>
  <c r="AA139" i="4"/>
  <c r="Z139" i="4"/>
  <c r="Y139" i="4"/>
  <c r="X139" i="4"/>
  <c r="W139" i="4"/>
  <c r="U139" i="4"/>
  <c r="S139" i="4"/>
  <c r="R139" i="4"/>
  <c r="Q139" i="4"/>
  <c r="P139" i="4"/>
  <c r="O139" i="4"/>
  <c r="N139" i="4"/>
  <c r="M139" i="4"/>
  <c r="L139" i="4"/>
  <c r="J139" i="4"/>
  <c r="H139" i="4"/>
  <c r="G139" i="4"/>
  <c r="F139" i="4"/>
  <c r="E139" i="4"/>
  <c r="AH138" i="4"/>
  <c r="AG138" i="4"/>
  <c r="T138" i="4"/>
  <c r="I138" i="4"/>
  <c r="AH137" i="4"/>
  <c r="AG137" i="4"/>
  <c r="T137" i="4"/>
  <c r="I137" i="4"/>
  <c r="AH136" i="4"/>
  <c r="AG136" i="4"/>
  <c r="T136" i="4"/>
  <c r="I136" i="4"/>
  <c r="AH135" i="4"/>
  <c r="AG135" i="4"/>
  <c r="T135" i="4"/>
  <c r="I135" i="4"/>
  <c r="AH134" i="4"/>
  <c r="AG134" i="4"/>
  <c r="T134" i="4"/>
  <c r="I134" i="4"/>
  <c r="AH133" i="4"/>
  <c r="AG133" i="4"/>
  <c r="T133" i="4"/>
  <c r="I133" i="4"/>
  <c r="AF132" i="4"/>
  <c r="AE132" i="4"/>
  <c r="AD132" i="4"/>
  <c r="AH132" i="4" s="1"/>
  <c r="AC132" i="4"/>
  <c r="AB132" i="4"/>
  <c r="AA132" i="4"/>
  <c r="S132" i="4"/>
  <c r="R132" i="4"/>
  <c r="Q132" i="4"/>
  <c r="P132" i="4"/>
  <c r="H132" i="4"/>
  <c r="G132" i="4"/>
  <c r="F132" i="4"/>
  <c r="E132" i="4"/>
  <c r="AH130" i="4"/>
  <c r="AG130" i="4"/>
  <c r="T130" i="4"/>
  <c r="I130" i="4"/>
  <c r="AH129" i="4"/>
  <c r="AG129" i="4"/>
  <c r="T129" i="4"/>
  <c r="I129" i="4"/>
  <c r="AH128" i="4"/>
  <c r="AG128" i="4"/>
  <c r="T128" i="4"/>
  <c r="I128" i="4"/>
  <c r="AF127" i="4"/>
  <c r="AE127" i="4"/>
  <c r="AD127" i="4"/>
  <c r="AH127" i="4" s="1"/>
  <c r="AC127" i="4"/>
  <c r="AB127" i="4"/>
  <c r="AA127" i="4"/>
  <c r="AG127" i="4" s="1"/>
  <c r="S127" i="4"/>
  <c r="R127" i="4"/>
  <c r="Q127" i="4"/>
  <c r="P127" i="4"/>
  <c r="T127" i="4" s="1"/>
  <c r="H127" i="4"/>
  <c r="G127" i="4"/>
  <c r="F127" i="4"/>
  <c r="E127" i="4"/>
  <c r="AH126" i="4"/>
  <c r="AG126" i="4"/>
  <c r="T126" i="4"/>
  <c r="I126" i="4"/>
  <c r="AH125" i="4"/>
  <c r="AG125" i="4"/>
  <c r="T125" i="4"/>
  <c r="I125" i="4"/>
  <c r="AO124" i="4"/>
  <c r="AO116" i="4" s="1"/>
  <c r="AN124" i="4"/>
  <c r="AN116" i="4" s="1"/>
  <c r="AM124" i="4"/>
  <c r="AM116" i="4" s="1"/>
  <c r="AL124" i="4"/>
  <c r="AL116" i="4" s="1"/>
  <c r="AK124" i="4"/>
  <c r="AI124" i="4"/>
  <c r="AF124" i="4"/>
  <c r="AE124" i="4"/>
  <c r="AD124" i="4"/>
  <c r="AH124" i="4" s="1"/>
  <c r="AC124" i="4"/>
  <c r="AB124" i="4"/>
  <c r="AA124" i="4"/>
  <c r="Z124" i="4"/>
  <c r="Z116" i="4" s="1"/>
  <c r="Y124" i="4"/>
  <c r="Y116" i="4" s="1"/>
  <c r="X124" i="4"/>
  <c r="X116" i="4" s="1"/>
  <c r="W124" i="4"/>
  <c r="U124" i="4"/>
  <c r="S124" i="4"/>
  <c r="R124" i="4"/>
  <c r="Q124" i="4"/>
  <c r="P124" i="4"/>
  <c r="O124" i="4"/>
  <c r="O116" i="4" s="1"/>
  <c r="N124" i="4"/>
  <c r="N116" i="4" s="1"/>
  <c r="M124" i="4"/>
  <c r="M116" i="4" s="1"/>
  <c r="L124" i="4"/>
  <c r="J124" i="4"/>
  <c r="H124" i="4"/>
  <c r="G124" i="4"/>
  <c r="F124" i="4"/>
  <c r="E124" i="4"/>
  <c r="AH123" i="4"/>
  <c r="AG123" i="4"/>
  <c r="T123" i="4"/>
  <c r="I123" i="4"/>
  <c r="AH122" i="4"/>
  <c r="AG122" i="4"/>
  <c r="T122" i="4"/>
  <c r="I122" i="4"/>
  <c r="AH121" i="4"/>
  <c r="AG121" i="4"/>
  <c r="T121" i="4"/>
  <c r="I121" i="4"/>
  <c r="AH120" i="4"/>
  <c r="AG120" i="4"/>
  <c r="T120" i="4"/>
  <c r="I120" i="4"/>
  <c r="AH119" i="4"/>
  <c r="AG119" i="4"/>
  <c r="T119" i="4"/>
  <c r="I119" i="4"/>
  <c r="AH118" i="4"/>
  <c r="AG118" i="4"/>
  <c r="T118" i="4"/>
  <c r="I118" i="4"/>
  <c r="AH117" i="4"/>
  <c r="AG117" i="4"/>
  <c r="T117" i="4"/>
  <c r="I117" i="4"/>
  <c r="W116" i="4"/>
  <c r="AH115" i="4"/>
  <c r="AG115" i="4"/>
  <c r="T115" i="4"/>
  <c r="I115" i="4"/>
  <c r="AH114" i="4"/>
  <c r="AG114" i="4"/>
  <c r="T114" i="4"/>
  <c r="I114" i="4"/>
  <c r="AH113" i="4"/>
  <c r="AG113" i="4"/>
  <c r="T113" i="4"/>
  <c r="I113" i="4"/>
  <c r="AH112" i="4"/>
  <c r="AG112" i="4"/>
  <c r="T112" i="4"/>
  <c r="I112" i="4"/>
  <c r="AH111" i="4"/>
  <c r="AG111" i="4"/>
  <c r="T111" i="4"/>
  <c r="I111" i="4"/>
  <c r="AO110" i="4"/>
  <c r="AN110" i="4"/>
  <c r="AM110" i="4"/>
  <c r="AL110" i="4"/>
  <c r="AK110" i="4"/>
  <c r="AI110" i="4"/>
  <c r="AF110" i="4"/>
  <c r="AE110" i="4"/>
  <c r="AD110" i="4"/>
  <c r="AH110" i="4" s="1"/>
  <c r="AC110" i="4"/>
  <c r="AB110" i="4"/>
  <c r="AA110" i="4"/>
  <c r="Z110" i="4"/>
  <c r="Y110" i="4"/>
  <c r="X110" i="4"/>
  <c r="W110" i="4"/>
  <c r="U110" i="4"/>
  <c r="S110" i="4"/>
  <c r="R110" i="4"/>
  <c r="Q110" i="4"/>
  <c r="P110" i="4"/>
  <c r="O110" i="4"/>
  <c r="N110" i="4"/>
  <c r="M110" i="4"/>
  <c r="L110" i="4"/>
  <c r="J110" i="4"/>
  <c r="H110" i="4"/>
  <c r="G110" i="4"/>
  <c r="F110" i="4"/>
  <c r="E110" i="4"/>
  <c r="AH109" i="4"/>
  <c r="AG109" i="4"/>
  <c r="T109" i="4"/>
  <c r="I109" i="4"/>
  <c r="AH108" i="4"/>
  <c r="AG108" i="4"/>
  <c r="T108" i="4"/>
  <c r="I108" i="4"/>
  <c r="AH107" i="4"/>
  <c r="AG107" i="4"/>
  <c r="T107" i="4"/>
  <c r="I107" i="4"/>
  <c r="AO106" i="4"/>
  <c r="AN106" i="4"/>
  <c r="AM106" i="4"/>
  <c r="AL106" i="4"/>
  <c r="AK106" i="4"/>
  <c r="AI106" i="4"/>
  <c r="AF106" i="4"/>
  <c r="AE106" i="4"/>
  <c r="AD106" i="4"/>
  <c r="AH106" i="4" s="1"/>
  <c r="AC106" i="4"/>
  <c r="AB106" i="4"/>
  <c r="AA106" i="4"/>
  <c r="Z106" i="4"/>
  <c r="Y106" i="4"/>
  <c r="X106" i="4"/>
  <c r="W106" i="4"/>
  <c r="U106" i="4"/>
  <c r="S106" i="4"/>
  <c r="R106" i="4"/>
  <c r="Q106" i="4"/>
  <c r="P106" i="4"/>
  <c r="O106" i="4"/>
  <c r="N106" i="4"/>
  <c r="M106" i="4"/>
  <c r="L106" i="4"/>
  <c r="J106" i="4"/>
  <c r="H106" i="4"/>
  <c r="G106" i="4"/>
  <c r="F106" i="4"/>
  <c r="E106" i="4"/>
  <c r="AH105" i="4"/>
  <c r="AG105" i="4"/>
  <c r="T105" i="4"/>
  <c r="I105" i="4"/>
  <c r="AH104" i="4"/>
  <c r="AG104" i="4"/>
  <c r="T104" i="4"/>
  <c r="I104" i="4"/>
  <c r="AO103" i="4"/>
  <c r="AN103" i="4"/>
  <c r="AM103" i="4"/>
  <c r="AL103" i="4"/>
  <c r="AK103" i="4"/>
  <c r="AI103" i="4"/>
  <c r="AF103" i="4"/>
  <c r="AE103" i="4"/>
  <c r="AD103" i="4"/>
  <c r="AH103" i="4" s="1"/>
  <c r="AC103" i="4"/>
  <c r="AB103" i="4"/>
  <c r="AA103" i="4"/>
  <c r="Z103" i="4"/>
  <c r="Y103" i="4"/>
  <c r="X103" i="4"/>
  <c r="W103" i="4"/>
  <c r="U103" i="4"/>
  <c r="S103" i="4"/>
  <c r="R103" i="4"/>
  <c r="Q103" i="4"/>
  <c r="P103" i="4"/>
  <c r="O103" i="4"/>
  <c r="N103" i="4"/>
  <c r="M103" i="4"/>
  <c r="L103" i="4"/>
  <c r="J103" i="4"/>
  <c r="H103" i="4"/>
  <c r="G103" i="4"/>
  <c r="F103" i="4"/>
  <c r="E103" i="4"/>
  <c r="AH102" i="4"/>
  <c r="AG102" i="4"/>
  <c r="T102" i="4"/>
  <c r="I102" i="4"/>
  <c r="AH101" i="4"/>
  <c r="AG101" i="4"/>
  <c r="T101" i="4"/>
  <c r="I101" i="4"/>
  <c r="AH100" i="4"/>
  <c r="AG100" i="4"/>
  <c r="T100" i="4"/>
  <c r="I100" i="4"/>
  <c r="AO99" i="4"/>
  <c r="AN99" i="4"/>
  <c r="AM99" i="4"/>
  <c r="AL99" i="4"/>
  <c r="AK99" i="4"/>
  <c r="AI99" i="4"/>
  <c r="AF99" i="4"/>
  <c r="AE99" i="4"/>
  <c r="AD99" i="4"/>
  <c r="AH99" i="4" s="1"/>
  <c r="AC99" i="4"/>
  <c r="AB99" i="4"/>
  <c r="AA99" i="4"/>
  <c r="Z99" i="4"/>
  <c r="Y99" i="4"/>
  <c r="X99" i="4"/>
  <c r="W99" i="4"/>
  <c r="U99" i="4"/>
  <c r="S99" i="4"/>
  <c r="R99" i="4"/>
  <c r="Q99" i="4"/>
  <c r="P99" i="4"/>
  <c r="O99" i="4"/>
  <c r="N99" i="4"/>
  <c r="M99" i="4"/>
  <c r="L99" i="4"/>
  <c r="J99" i="4"/>
  <c r="H99" i="4"/>
  <c r="G99" i="4"/>
  <c r="F99" i="4"/>
  <c r="E99" i="4"/>
  <c r="AH98" i="4"/>
  <c r="AG98" i="4"/>
  <c r="T98" i="4"/>
  <c r="I98" i="4"/>
  <c r="AH97" i="4"/>
  <c r="AG97" i="4"/>
  <c r="T97" i="4"/>
  <c r="I97" i="4"/>
  <c r="AO96" i="4"/>
  <c r="AN96" i="4"/>
  <c r="AM96" i="4"/>
  <c r="AL96" i="4"/>
  <c r="AK96" i="4"/>
  <c r="AI96" i="4"/>
  <c r="AF96" i="4"/>
  <c r="AE96" i="4"/>
  <c r="AD96" i="4"/>
  <c r="AH96" i="4" s="1"/>
  <c r="AC96" i="4"/>
  <c r="AB96" i="4"/>
  <c r="AA96" i="4"/>
  <c r="Z96" i="4"/>
  <c r="Y96" i="4"/>
  <c r="X96" i="4"/>
  <c r="W96" i="4"/>
  <c r="U96" i="4"/>
  <c r="S96" i="4"/>
  <c r="R96" i="4"/>
  <c r="Q96" i="4"/>
  <c r="P96" i="4"/>
  <c r="O96" i="4"/>
  <c r="N96" i="4"/>
  <c r="M96" i="4"/>
  <c r="L96" i="4"/>
  <c r="J96" i="4"/>
  <c r="H96" i="4"/>
  <c r="G96" i="4"/>
  <c r="F96" i="4"/>
  <c r="E96" i="4"/>
  <c r="AH95" i="4"/>
  <c r="AG95" i="4"/>
  <c r="T95" i="4"/>
  <c r="I95" i="4"/>
  <c r="AH94" i="4"/>
  <c r="AG94" i="4"/>
  <c r="T94" i="4"/>
  <c r="I94" i="4"/>
  <c r="AO93" i="4"/>
  <c r="AN93" i="4"/>
  <c r="AM93" i="4"/>
  <c r="AL93" i="4"/>
  <c r="AK93" i="4"/>
  <c r="AI93" i="4"/>
  <c r="AF93" i="4"/>
  <c r="AE93" i="4"/>
  <c r="AD93" i="4"/>
  <c r="AH93" i="4" s="1"/>
  <c r="AC93" i="4"/>
  <c r="AB93" i="4"/>
  <c r="AA93" i="4"/>
  <c r="Z93" i="4"/>
  <c r="Y93" i="4"/>
  <c r="X93" i="4"/>
  <c r="W93" i="4"/>
  <c r="U93" i="4"/>
  <c r="S93" i="4"/>
  <c r="R93" i="4"/>
  <c r="Q93" i="4"/>
  <c r="P93" i="4"/>
  <c r="O93" i="4"/>
  <c r="N93" i="4"/>
  <c r="M93" i="4"/>
  <c r="L93" i="4"/>
  <c r="J93" i="4"/>
  <c r="H93" i="4"/>
  <c r="G93" i="4"/>
  <c r="F93" i="4"/>
  <c r="E93" i="4"/>
  <c r="AH92" i="4"/>
  <c r="AG92" i="4"/>
  <c r="T92" i="4"/>
  <c r="I92" i="4"/>
  <c r="AH91" i="4"/>
  <c r="AG91" i="4"/>
  <c r="AG89" i="4" s="1"/>
  <c r="T91" i="4"/>
  <c r="I91" i="4"/>
  <c r="T90" i="4"/>
  <c r="I90" i="4"/>
  <c r="Z89" i="4"/>
  <c r="Y89" i="4"/>
  <c r="X89" i="4"/>
  <c r="W89" i="4"/>
  <c r="U89" i="4"/>
  <c r="S89" i="4"/>
  <c r="R89" i="4"/>
  <c r="Q89" i="4"/>
  <c r="P89" i="4"/>
  <c r="O89" i="4"/>
  <c r="N89" i="4"/>
  <c r="M89" i="4"/>
  <c r="L89" i="4"/>
  <c r="J89" i="4"/>
  <c r="H89" i="4"/>
  <c r="G89" i="4"/>
  <c r="F89" i="4"/>
  <c r="E89" i="4"/>
  <c r="AH88" i="4"/>
  <c r="AG88" i="4"/>
  <c r="T88" i="4"/>
  <c r="I88" i="4"/>
  <c r="AH87" i="4"/>
  <c r="AG87" i="4"/>
  <c r="T87" i="4"/>
  <c r="I87" i="4"/>
  <c r="AH86" i="4"/>
  <c r="AG86" i="4"/>
  <c r="T86" i="4"/>
  <c r="I86" i="4"/>
  <c r="AH85" i="4"/>
  <c r="AG85" i="4"/>
  <c r="T85" i="4"/>
  <c r="I85" i="4"/>
  <c r="AO84" i="4"/>
  <c r="AN84" i="4"/>
  <c r="AM84" i="4"/>
  <c r="AL84" i="4"/>
  <c r="AK84" i="4"/>
  <c r="AI84" i="4"/>
  <c r="AF84" i="4"/>
  <c r="AE84" i="4"/>
  <c r="AD84" i="4"/>
  <c r="AC84" i="4"/>
  <c r="AB84" i="4"/>
  <c r="AA84" i="4"/>
  <c r="Z84" i="4"/>
  <c r="Y84" i="4"/>
  <c r="X84" i="4"/>
  <c r="W84" i="4"/>
  <c r="U84" i="4"/>
  <c r="S84" i="4"/>
  <c r="R84" i="4"/>
  <c r="Q84" i="4"/>
  <c r="P84" i="4"/>
  <c r="O84" i="4"/>
  <c r="N84" i="4"/>
  <c r="M84" i="4"/>
  <c r="L84" i="4"/>
  <c r="J84" i="4"/>
  <c r="H84" i="4"/>
  <c r="G84" i="4"/>
  <c r="F84" i="4"/>
  <c r="E84" i="4"/>
  <c r="AH82" i="4"/>
  <c r="AG82" i="4"/>
  <c r="T82" i="4"/>
  <c r="I82" i="4"/>
  <c r="AH81" i="4"/>
  <c r="AG81" i="4"/>
  <c r="T81" i="4"/>
  <c r="I81" i="4"/>
  <c r="AF80" i="4"/>
  <c r="AE80" i="4"/>
  <c r="AD80" i="4"/>
  <c r="AH80" i="4" s="1"/>
  <c r="AC80" i="4"/>
  <c r="AB80" i="4"/>
  <c r="AA80" i="4"/>
  <c r="AG80" i="4" s="1"/>
  <c r="S80" i="4"/>
  <c r="R80" i="4"/>
  <c r="Q80" i="4"/>
  <c r="P80" i="4"/>
  <c r="T80" i="4" s="1"/>
  <c r="H80" i="4"/>
  <c r="G80" i="4"/>
  <c r="F80" i="4"/>
  <c r="E80" i="4"/>
  <c r="AH79" i="4"/>
  <c r="AG79" i="4"/>
  <c r="T79" i="4"/>
  <c r="I79" i="4"/>
  <c r="AH78" i="4"/>
  <c r="AG78" i="4"/>
  <c r="T78" i="4"/>
  <c r="I78" i="4"/>
  <c r="AH77" i="4"/>
  <c r="AG77" i="4"/>
  <c r="T77" i="4"/>
  <c r="I77" i="4"/>
  <c r="AH76" i="4"/>
  <c r="AG76" i="4"/>
  <c r="T76" i="4"/>
  <c r="I76" i="4"/>
  <c r="AH75" i="4"/>
  <c r="AG75" i="4"/>
  <c r="T75" i="4"/>
  <c r="I75" i="4"/>
  <c r="AH74" i="4"/>
  <c r="AG74" i="4"/>
  <c r="T74" i="4"/>
  <c r="I74" i="4"/>
  <c r="AH73" i="4"/>
  <c r="AG73" i="4"/>
  <c r="T73" i="4"/>
  <c r="I73" i="4"/>
  <c r="AG72" i="4"/>
  <c r="T72" i="4"/>
  <c r="I72" i="4"/>
  <c r="AG71" i="4"/>
  <c r="T71" i="4"/>
  <c r="I71" i="4"/>
  <c r="AH70" i="4"/>
  <c r="AG70" i="4"/>
  <c r="T70" i="4"/>
  <c r="I70" i="4"/>
  <c r="AH69" i="4"/>
  <c r="AG69" i="4"/>
  <c r="T69" i="4"/>
  <c r="I69" i="4"/>
  <c r="AH68" i="4"/>
  <c r="AG68" i="4"/>
  <c r="T68" i="4"/>
  <c r="I68" i="4"/>
  <c r="AH67" i="4"/>
  <c r="AG67" i="4"/>
  <c r="T67" i="4"/>
  <c r="I67" i="4"/>
  <c r="AH66" i="4"/>
  <c r="AG66" i="4"/>
  <c r="T66" i="4"/>
  <c r="I66" i="4"/>
  <c r="AH65" i="4"/>
  <c r="AG65" i="4"/>
  <c r="T65" i="4"/>
  <c r="I65" i="4"/>
  <c r="AH64" i="4"/>
  <c r="AG64" i="4"/>
  <c r="T64" i="4"/>
  <c r="I64" i="4"/>
  <c r="AH63" i="4"/>
  <c r="AG63" i="4"/>
  <c r="T63" i="4"/>
  <c r="I63" i="4"/>
  <c r="AH62" i="4"/>
  <c r="AG62" i="4"/>
  <c r="T62" i="4"/>
  <c r="I62" i="4"/>
  <c r="AO61" i="4"/>
  <c r="AN61" i="4"/>
  <c r="AN57" i="4" s="1"/>
  <c r="AM61" i="4"/>
  <c r="AM57" i="4" s="1"/>
  <c r="AL61" i="4"/>
  <c r="AL57" i="4" s="1"/>
  <c r="AK61" i="4"/>
  <c r="AK57" i="4" s="1"/>
  <c r="AI61" i="4"/>
  <c r="AI57" i="4" s="1"/>
  <c r="AF61" i="4"/>
  <c r="AF57" i="4" s="1"/>
  <c r="AE61" i="4"/>
  <c r="AE57" i="4" s="1"/>
  <c r="AD61" i="4"/>
  <c r="AD57" i="4" s="1"/>
  <c r="AH57" i="4" s="1"/>
  <c r="AC61" i="4"/>
  <c r="AC57" i="4" s="1"/>
  <c r="AB61" i="4"/>
  <c r="AB57" i="4" s="1"/>
  <c r="AA61" i="4"/>
  <c r="Z61" i="4"/>
  <c r="Z57" i="4" s="1"/>
  <c r="Y61" i="4"/>
  <c r="Y57" i="4" s="1"/>
  <c r="X61" i="4"/>
  <c r="X57" i="4" s="1"/>
  <c r="W61" i="4"/>
  <c r="W57" i="4" s="1"/>
  <c r="U61" i="4"/>
  <c r="U57" i="4" s="1"/>
  <c r="S61" i="4"/>
  <c r="S57" i="4" s="1"/>
  <c r="R61" i="4"/>
  <c r="R57" i="4" s="1"/>
  <c r="Q61" i="4"/>
  <c r="Q57" i="4" s="1"/>
  <c r="P61" i="4"/>
  <c r="O61" i="4"/>
  <c r="O57" i="4" s="1"/>
  <c r="N61" i="4"/>
  <c r="N57" i="4" s="1"/>
  <c r="M61" i="4"/>
  <c r="M57" i="4" s="1"/>
  <c r="L61" i="4"/>
  <c r="L57" i="4" s="1"/>
  <c r="J61" i="4"/>
  <c r="J57" i="4" s="1"/>
  <c r="H61" i="4"/>
  <c r="H57" i="4" s="1"/>
  <c r="G61" i="4"/>
  <c r="G57" i="4" s="1"/>
  <c r="F61" i="4"/>
  <c r="F57" i="4" s="1"/>
  <c r="E61" i="4"/>
  <c r="AH60" i="4"/>
  <c r="AG60" i="4"/>
  <c r="T60" i="4"/>
  <c r="I60" i="4"/>
  <c r="AH59" i="4"/>
  <c r="AG59" i="4"/>
  <c r="T59" i="4"/>
  <c r="I59" i="4"/>
  <c r="AH58" i="4"/>
  <c r="AG58" i="4"/>
  <c r="T58" i="4"/>
  <c r="I58" i="4"/>
  <c r="AH56" i="4"/>
  <c r="AG56" i="4"/>
  <c r="T56" i="4"/>
  <c r="I56" i="4"/>
  <c r="AH55" i="4"/>
  <c r="AG55" i="4"/>
  <c r="T55" i="4"/>
  <c r="I55" i="4"/>
  <c r="AH54" i="4"/>
  <c r="AG54" i="4"/>
  <c r="T54" i="4"/>
  <c r="I54" i="4"/>
  <c r="AH53" i="4"/>
  <c r="AG53" i="4"/>
  <c r="T53" i="4"/>
  <c r="I53" i="4"/>
  <c r="AO52" i="4"/>
  <c r="AN52" i="4"/>
  <c r="AM52" i="4"/>
  <c r="AL52" i="4"/>
  <c r="AK52" i="4"/>
  <c r="AI52" i="4"/>
  <c r="AF52" i="4"/>
  <c r="AE52" i="4"/>
  <c r="AD52" i="4"/>
  <c r="AH52" i="4" s="1"/>
  <c r="AC52" i="4"/>
  <c r="AB52" i="4"/>
  <c r="AA52" i="4"/>
  <c r="Z52" i="4"/>
  <c r="Y52" i="4"/>
  <c r="X52" i="4"/>
  <c r="W52" i="4"/>
  <c r="U52" i="4"/>
  <c r="S52" i="4"/>
  <c r="R52" i="4"/>
  <c r="Q52" i="4"/>
  <c r="P52" i="4"/>
  <c r="O52" i="4"/>
  <c r="N52" i="4"/>
  <c r="M52" i="4"/>
  <c r="L52" i="4"/>
  <c r="J52" i="4"/>
  <c r="H52" i="4"/>
  <c r="G52" i="4"/>
  <c r="F52" i="4"/>
  <c r="E52" i="4"/>
  <c r="AH51" i="4"/>
  <c r="AG51" i="4"/>
  <c r="T51" i="4"/>
  <c r="I51" i="4"/>
  <c r="AH50" i="4"/>
  <c r="AG50" i="4"/>
  <c r="T50" i="4"/>
  <c r="I50" i="4"/>
  <c r="AO49" i="4"/>
  <c r="AN49" i="4"/>
  <c r="AM49" i="4"/>
  <c r="AL49" i="4"/>
  <c r="AK49" i="4"/>
  <c r="AI49" i="4"/>
  <c r="AF49" i="4"/>
  <c r="AE49" i="4"/>
  <c r="AD49" i="4"/>
  <c r="AH49" i="4" s="1"/>
  <c r="AC49" i="4"/>
  <c r="AB49" i="4"/>
  <c r="AA49" i="4"/>
  <c r="Z49" i="4"/>
  <c r="Y49" i="4"/>
  <c r="X49" i="4"/>
  <c r="W49" i="4"/>
  <c r="U49" i="4"/>
  <c r="S49" i="4"/>
  <c r="R49" i="4"/>
  <c r="Q49" i="4"/>
  <c r="P49" i="4"/>
  <c r="O49" i="4"/>
  <c r="N49" i="4"/>
  <c r="M49" i="4"/>
  <c r="L49" i="4"/>
  <c r="J49" i="4"/>
  <c r="H49" i="4"/>
  <c r="G49" i="4"/>
  <c r="F49" i="4"/>
  <c r="E49" i="4"/>
  <c r="AH47" i="4"/>
  <c r="AG47" i="4"/>
  <c r="T47" i="4"/>
  <c r="I47" i="4"/>
  <c r="AH46" i="4"/>
  <c r="AG46" i="4"/>
  <c r="T46" i="4"/>
  <c r="I46" i="4"/>
  <c r="AH45" i="4"/>
  <c r="AG45" i="4"/>
  <c r="T45" i="4"/>
  <c r="I45" i="4"/>
  <c r="AH44" i="4"/>
  <c r="AG44" i="4"/>
  <c r="T44" i="4"/>
  <c r="I44" i="4"/>
  <c r="AH43" i="4"/>
  <c r="AG43" i="4"/>
  <c r="T43" i="4"/>
  <c r="I43" i="4"/>
  <c r="AH42" i="4"/>
  <c r="AG42" i="4"/>
  <c r="T42" i="4"/>
  <c r="I42" i="4"/>
  <c r="AH41" i="4"/>
  <c r="AG41" i="4"/>
  <c r="T41" i="4"/>
  <c r="I41" i="4"/>
  <c r="AH40" i="4"/>
  <c r="AG40" i="4"/>
  <c r="T40" i="4"/>
  <c r="I40" i="4"/>
  <c r="AH39" i="4"/>
  <c r="AG39" i="4"/>
  <c r="T39" i="4"/>
  <c r="I39" i="4"/>
  <c r="AH38" i="4"/>
  <c r="AG38" i="4"/>
  <c r="T38" i="4"/>
  <c r="I38" i="4"/>
  <c r="AH37" i="4"/>
  <c r="AG37" i="4"/>
  <c r="T37" i="4"/>
  <c r="I37" i="4"/>
  <c r="AH36" i="4"/>
  <c r="AG36" i="4"/>
  <c r="T36" i="4"/>
  <c r="I36" i="4"/>
  <c r="AO35" i="4"/>
  <c r="AO28" i="4" s="1"/>
  <c r="AN35" i="4"/>
  <c r="AN28" i="4" s="1"/>
  <c r="AM35" i="4"/>
  <c r="AM28" i="4" s="1"/>
  <c r="AL35" i="4"/>
  <c r="AL28" i="4" s="1"/>
  <c r="AK35" i="4"/>
  <c r="AI35" i="4"/>
  <c r="AF35" i="4"/>
  <c r="AF28" i="4" s="1"/>
  <c r="AE35" i="4"/>
  <c r="AE28" i="4" s="1"/>
  <c r="AD35" i="4"/>
  <c r="AH35" i="4" s="1"/>
  <c r="AC35" i="4"/>
  <c r="AC28" i="4" s="1"/>
  <c r="AB35" i="4"/>
  <c r="AB28" i="4" s="1"/>
  <c r="AA35" i="4"/>
  <c r="Z35" i="4"/>
  <c r="Z28" i="4" s="1"/>
  <c r="Y35" i="4"/>
  <c r="Y28" i="4" s="1"/>
  <c r="X35" i="4"/>
  <c r="X28" i="4" s="1"/>
  <c r="W35" i="4"/>
  <c r="U35" i="4"/>
  <c r="S35" i="4"/>
  <c r="S28" i="4" s="1"/>
  <c r="S24" i="4" s="1"/>
  <c r="R35" i="4"/>
  <c r="R28" i="4" s="1"/>
  <c r="Q35" i="4"/>
  <c r="Q28" i="4" s="1"/>
  <c r="P35" i="4"/>
  <c r="O35" i="4"/>
  <c r="O28" i="4" s="1"/>
  <c r="N35" i="4"/>
  <c r="N28" i="4" s="1"/>
  <c r="M35" i="4"/>
  <c r="M28" i="4" s="1"/>
  <c r="L35" i="4"/>
  <c r="J35" i="4"/>
  <c r="H35" i="4"/>
  <c r="G35" i="4"/>
  <c r="G28" i="4" s="1"/>
  <c r="F35" i="4"/>
  <c r="F28" i="4" s="1"/>
  <c r="E35" i="4"/>
  <c r="AH34" i="4"/>
  <c r="AG34" i="4"/>
  <c r="T34" i="4"/>
  <c r="I34" i="4"/>
  <c r="AH33" i="4"/>
  <c r="AG33" i="4"/>
  <c r="T33" i="4"/>
  <c r="I33" i="4"/>
  <c r="AH32" i="4"/>
  <c r="AG32" i="4"/>
  <c r="T32" i="4"/>
  <c r="I32" i="4"/>
  <c r="AH31" i="4"/>
  <c r="AG31" i="4"/>
  <c r="T31" i="4"/>
  <c r="I31" i="4"/>
  <c r="AH30" i="4"/>
  <c r="AG30" i="4"/>
  <c r="T30" i="4"/>
  <c r="I30" i="4"/>
  <c r="AH29" i="4"/>
  <c r="AG29" i="4"/>
  <c r="T29" i="4"/>
  <c r="I29" i="4"/>
  <c r="H28" i="4"/>
  <c r="AH22" i="4"/>
  <c r="AG22" i="4"/>
  <c r="T22" i="4"/>
  <c r="I22" i="4"/>
  <c r="AH21" i="4"/>
  <c r="AG21" i="4"/>
  <c r="T21" i="4"/>
  <c r="I21" i="4"/>
  <c r="AH20" i="4"/>
  <c r="AG20" i="4"/>
  <c r="T20" i="4"/>
  <c r="I20" i="4"/>
  <c r="AH19" i="4"/>
  <c r="AG19" i="4"/>
  <c r="T19" i="4"/>
  <c r="I19" i="4"/>
  <c r="AH18" i="4"/>
  <c r="AG18" i="4"/>
  <c r="T18" i="4"/>
  <c r="I18" i="4"/>
  <c r="AH17" i="4"/>
  <c r="AG17" i="4"/>
  <c r="T17" i="4"/>
  <c r="I17" i="4"/>
  <c r="AH16" i="4"/>
  <c r="AG16" i="4"/>
  <c r="T16" i="4"/>
  <c r="I16" i="4"/>
  <c r="AH15" i="4"/>
  <c r="AG15" i="4"/>
  <c r="T15" i="4"/>
  <c r="I15" i="4"/>
  <c r="AH14" i="4"/>
  <c r="AG14" i="4"/>
  <c r="T14" i="4"/>
  <c r="I14" i="4"/>
  <c r="AO13" i="4"/>
  <c r="AN13" i="4"/>
  <c r="AM13" i="4"/>
  <c r="AL13" i="4"/>
  <c r="AK13" i="4"/>
  <c r="AI13" i="4"/>
  <c r="AF13" i="4"/>
  <c r="AE13" i="4"/>
  <c r="AD13" i="4"/>
  <c r="AC13" i="4"/>
  <c r="AB13" i="4"/>
  <c r="AA13" i="4"/>
  <c r="Z13" i="4"/>
  <c r="Y13" i="4"/>
  <c r="X13" i="4"/>
  <c r="W13" i="4"/>
  <c r="U13" i="4"/>
  <c r="S13" i="4"/>
  <c r="R13" i="4"/>
  <c r="Q13" i="4"/>
  <c r="P13" i="4"/>
  <c r="O13" i="4"/>
  <c r="N13" i="4"/>
  <c r="M13" i="4"/>
  <c r="L13" i="4"/>
  <c r="J13" i="4"/>
  <c r="H13" i="4"/>
  <c r="G13" i="4"/>
  <c r="F13" i="4"/>
  <c r="E13" i="4"/>
  <c r="AH11" i="4"/>
  <c r="AG11" i="4"/>
  <c r="T11" i="4"/>
  <c r="I11" i="4"/>
  <c r="AB246" i="3"/>
  <c r="AB12" i="3" s="1"/>
  <c r="AA246" i="3"/>
  <c r="Z246" i="3"/>
  <c r="Z12" i="3" s="1"/>
  <c r="Y246" i="3"/>
  <c r="Y12" i="3" s="1"/>
  <c r="X246" i="3"/>
  <c r="X12" i="3" s="1"/>
  <c r="W246" i="3"/>
  <c r="Q246" i="3"/>
  <c r="Q12" i="3" s="1"/>
  <c r="P246" i="3"/>
  <c r="P12" i="3" s="1"/>
  <c r="O246" i="3"/>
  <c r="O12" i="3" s="1"/>
  <c r="N246" i="3"/>
  <c r="N12" i="3" s="1"/>
  <c r="H246" i="3"/>
  <c r="H12" i="3" s="1"/>
  <c r="G246" i="3"/>
  <c r="G12" i="3" s="1"/>
  <c r="F246" i="3"/>
  <c r="F12" i="3" s="1"/>
  <c r="E246" i="3"/>
  <c r="E12" i="3" s="1"/>
  <c r="AC234" i="3"/>
  <c r="AC12" i="3" s="1"/>
  <c r="AA234" i="3"/>
  <c r="W234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X10" i="31" s="1"/>
  <c r="H125" i="3"/>
  <c r="G125" i="3"/>
  <c r="F125" i="3"/>
  <c r="E125" i="3"/>
  <c r="Y181" i="17"/>
  <c r="AA181" i="17"/>
  <c r="O181" i="17"/>
  <c r="I181" i="17"/>
  <c r="AC181" i="17"/>
  <c r="N181" i="17"/>
  <c r="J31" i="15"/>
  <c r="L181" i="17"/>
  <c r="F31" i="15"/>
  <c r="Q181" i="17"/>
  <c r="P181" i="17"/>
  <c r="W181" i="17"/>
  <c r="U181" i="17"/>
  <c r="D182" i="19"/>
  <c r="H181" i="17"/>
  <c r="I31" i="15"/>
  <c r="H31" i="15"/>
  <c r="F182" i="19"/>
  <c r="X181" i="17"/>
  <c r="K181" i="17"/>
  <c r="F181" i="17"/>
  <c r="R181" i="17"/>
  <c r="H182" i="19"/>
  <c r="J181" i="17"/>
  <c r="I182" i="19"/>
  <c r="M181" i="17"/>
  <c r="K31" i="15"/>
  <c r="S181" i="17"/>
  <c r="T181" i="17"/>
  <c r="G31" i="15"/>
  <c r="E182" i="19"/>
  <c r="G181" i="17"/>
  <c r="Z181" i="17"/>
  <c r="E181" i="17"/>
  <c r="G182" i="19"/>
  <c r="AB181" i="17"/>
  <c r="V181" i="17"/>
  <c r="D181" i="17"/>
  <c r="AB116" i="4" l="1"/>
  <c r="AH89" i="4"/>
  <c r="W28" i="4"/>
  <c r="W24" i="4" s="1"/>
  <c r="I49" i="4"/>
  <c r="I89" i="4"/>
  <c r="T132" i="4"/>
  <c r="U158" i="4"/>
  <c r="AG259" i="4"/>
  <c r="I275" i="4"/>
  <c r="AI268" i="4"/>
  <c r="AG284" i="4"/>
  <c r="W285" i="4"/>
  <c r="I298" i="4"/>
  <c r="AG49" i="4"/>
  <c r="I93" i="4"/>
  <c r="AG110" i="4"/>
  <c r="T150" i="4"/>
  <c r="T191" i="4"/>
  <c r="AK237" i="4"/>
  <c r="P268" i="4"/>
  <c r="AK268" i="4"/>
  <c r="T35" i="4"/>
  <c r="AK28" i="4"/>
  <c r="T84" i="4"/>
  <c r="T93" i="4"/>
  <c r="J116" i="4"/>
  <c r="I165" i="4"/>
  <c r="AI158" i="4"/>
  <c r="AG191" i="4"/>
  <c r="AI197" i="4"/>
  <c r="AG217" i="4"/>
  <c r="I221" i="4"/>
  <c r="E285" i="4"/>
  <c r="AI285" i="4"/>
  <c r="AI348" i="4"/>
  <c r="I358" i="4"/>
  <c r="AG103" i="4"/>
  <c r="T221" i="4"/>
  <c r="AK285" i="4"/>
  <c r="T358" i="4"/>
  <c r="I110" i="4"/>
  <c r="L285" i="4"/>
  <c r="T49" i="4"/>
  <c r="AG153" i="4"/>
  <c r="AG233" i="4"/>
  <c r="AG93" i="4"/>
  <c r="U116" i="4"/>
  <c r="I127" i="4"/>
  <c r="I139" i="4"/>
  <c r="I159" i="4"/>
  <c r="AG165" i="4"/>
  <c r="I170" i="4"/>
  <c r="I198" i="4"/>
  <c r="AG221" i="4"/>
  <c r="I229" i="4"/>
  <c r="J237" i="4"/>
  <c r="I255" i="4"/>
  <c r="I264" i="4"/>
  <c r="J268" i="4"/>
  <c r="AG289" i="4"/>
  <c r="AG349" i="4"/>
  <c r="I355" i="4"/>
  <c r="AG358" i="4"/>
  <c r="AG52" i="4"/>
  <c r="E57" i="4"/>
  <c r="I96" i="4"/>
  <c r="AG99" i="4"/>
  <c r="AK116" i="4"/>
  <c r="U285" i="4"/>
  <c r="T96" i="4"/>
  <c r="T103" i="4"/>
  <c r="T110" i="4"/>
  <c r="W158" i="4"/>
  <c r="I191" i="4"/>
  <c r="E237" i="4"/>
  <c r="AI237" i="4"/>
  <c r="I35" i="4"/>
  <c r="AI28" i="4"/>
  <c r="AI24" i="4" s="1"/>
  <c r="I80" i="4"/>
  <c r="L116" i="4"/>
  <c r="T165" i="4"/>
  <c r="AK158" i="4"/>
  <c r="AK197" i="4"/>
  <c r="J28" i="4"/>
  <c r="J24" i="4" s="1"/>
  <c r="I52" i="4"/>
  <c r="I106" i="4"/>
  <c r="T170" i="4"/>
  <c r="T229" i="4"/>
  <c r="L237" i="4"/>
  <c r="U237" i="4"/>
  <c r="T255" i="4"/>
  <c r="T264" i="4"/>
  <c r="L268" i="4"/>
  <c r="U268" i="4"/>
  <c r="T355" i="4"/>
  <c r="I103" i="4"/>
  <c r="AG106" i="4"/>
  <c r="L158" i="4"/>
  <c r="L148" i="4" s="1"/>
  <c r="T233" i="4"/>
  <c r="T259" i="4"/>
  <c r="AG96" i="4"/>
  <c r="AG35" i="4"/>
  <c r="I99" i="4"/>
  <c r="L28" i="4"/>
  <c r="L24" i="4" s="1"/>
  <c r="U28" i="4"/>
  <c r="T52" i="4"/>
  <c r="T99" i="4"/>
  <c r="T106" i="4"/>
  <c r="I124" i="4"/>
  <c r="AI116" i="4"/>
  <c r="Y131" i="4"/>
  <c r="AG139" i="4"/>
  <c r="I143" i="4"/>
  <c r="I153" i="4"/>
  <c r="J158" i="4"/>
  <c r="AG170" i="4"/>
  <c r="AG229" i="4"/>
  <c r="I233" i="4"/>
  <c r="W237" i="4"/>
  <c r="AG255" i="4"/>
  <c r="I259" i="4"/>
  <c r="AG264" i="4"/>
  <c r="J285" i="4"/>
  <c r="AG355" i="4"/>
  <c r="F10" i="31"/>
  <c r="K11" i="17"/>
  <c r="AG242" i="4"/>
  <c r="Y24" i="4"/>
  <c r="Y23" i="4" s="1"/>
  <c r="F24" i="4"/>
  <c r="F23" i="4" s="1"/>
  <c r="Z24" i="4"/>
  <c r="AF116" i="4"/>
  <c r="G24" i="4"/>
  <c r="G23" i="4" s="1"/>
  <c r="Q24" i="4"/>
  <c r="Q23" i="4" s="1"/>
  <c r="AL24" i="4"/>
  <c r="AL23" i="4" s="1"/>
  <c r="N24" i="4"/>
  <c r="N23" i="4" s="1"/>
  <c r="R24" i="4"/>
  <c r="R23" i="4" s="1"/>
  <c r="AB24" i="4"/>
  <c r="AB23" i="4" s="1"/>
  <c r="AM24" i="4"/>
  <c r="AM23" i="4" s="1"/>
  <c r="AH242" i="4"/>
  <c r="AH237" i="4"/>
  <c r="AD285" i="4"/>
  <c r="AH285" i="4" s="1"/>
  <c r="AF24" i="4"/>
  <c r="AF23" i="4" s="1"/>
  <c r="T242" i="4"/>
  <c r="O24" i="4"/>
  <c r="AC24" i="4"/>
  <c r="AC23" i="4" s="1"/>
  <c r="AN24" i="4"/>
  <c r="AN23" i="4" s="1"/>
  <c r="AE116" i="4"/>
  <c r="X24" i="4"/>
  <c r="X23" i="4" s="1"/>
  <c r="AO24" i="4"/>
  <c r="AO23" i="4" s="1"/>
  <c r="AB83" i="4"/>
  <c r="H24" i="4"/>
  <c r="H23" i="4" s="1"/>
  <c r="M24" i="4"/>
  <c r="M23" i="4" s="1"/>
  <c r="AE24" i="4"/>
  <c r="AE23" i="4" s="1"/>
  <c r="AD116" i="4"/>
  <c r="AH116" i="4" s="1"/>
  <c r="AN348" i="4"/>
  <c r="G15" i="19"/>
  <c r="E15" i="19"/>
  <c r="D43" i="19"/>
  <c r="H43" i="19"/>
  <c r="H13" i="19" s="1"/>
  <c r="H12" i="19" s="1"/>
  <c r="F43" i="19"/>
  <c r="F13" i="19" s="1"/>
  <c r="F12" i="19" s="1"/>
  <c r="G23" i="19"/>
  <c r="E23" i="19"/>
  <c r="E43" i="19"/>
  <c r="I43" i="19"/>
  <c r="I13" i="19" s="1"/>
  <c r="I12" i="19" s="1"/>
  <c r="D22" i="17"/>
  <c r="H22" i="17"/>
  <c r="L22" i="17"/>
  <c r="L12" i="17" s="1"/>
  <c r="P22" i="17"/>
  <c r="T22" i="17"/>
  <c r="X22" i="17"/>
  <c r="AB22" i="17"/>
  <c r="AB12" i="17" s="1"/>
  <c r="AB11" i="17" s="1"/>
  <c r="J22" i="17"/>
  <c r="R22" i="17"/>
  <c r="R12" i="17" s="1"/>
  <c r="R11" i="17" s="1"/>
  <c r="Z22" i="17"/>
  <c r="T31" i="17"/>
  <c r="X31" i="17"/>
  <c r="AB31" i="17"/>
  <c r="F31" i="17"/>
  <c r="J31" i="17"/>
  <c r="J12" i="17" s="1"/>
  <c r="J11" i="17" s="1"/>
  <c r="R31" i="17"/>
  <c r="V31" i="17"/>
  <c r="Z31" i="17"/>
  <c r="M42" i="17"/>
  <c r="M12" i="17" s="1"/>
  <c r="M11" i="17" s="1"/>
  <c r="AC42" i="17"/>
  <c r="F59" i="17"/>
  <c r="J59" i="17"/>
  <c r="R59" i="17"/>
  <c r="V59" i="17"/>
  <c r="Z59" i="17"/>
  <c r="D59" i="17"/>
  <c r="L59" i="17"/>
  <c r="P59" i="17"/>
  <c r="T59" i="17"/>
  <c r="X59" i="17"/>
  <c r="N31" i="17"/>
  <c r="Q155" i="17"/>
  <c r="AC155" i="17"/>
  <c r="F12" i="17"/>
  <c r="Z12" i="17"/>
  <c r="M14" i="17"/>
  <c r="Q14" i="17"/>
  <c r="AC14" i="17"/>
  <c r="E59" i="17"/>
  <c r="E13" i="19"/>
  <c r="D13" i="19"/>
  <c r="D12" i="19" s="1"/>
  <c r="D156" i="19"/>
  <c r="H156" i="19"/>
  <c r="F156" i="19"/>
  <c r="G43" i="19"/>
  <c r="N12" i="17"/>
  <c r="N11" i="17" s="1"/>
  <c r="V12" i="17"/>
  <c r="V11" i="17" s="1"/>
  <c r="D12" i="17"/>
  <c r="D11" i="17" s="1"/>
  <c r="T12" i="17"/>
  <c r="G42" i="17"/>
  <c r="K42" i="17"/>
  <c r="O42" i="17"/>
  <c r="S42" i="17"/>
  <c r="W42" i="17"/>
  <c r="AA42" i="17"/>
  <c r="E42" i="17"/>
  <c r="I42" i="17"/>
  <c r="I12" i="17" s="1"/>
  <c r="I11" i="17" s="1"/>
  <c r="Q42" i="17"/>
  <c r="U42" i="17"/>
  <c r="Y42" i="17"/>
  <c r="H12" i="17"/>
  <c r="P12" i="17"/>
  <c r="X12" i="17"/>
  <c r="X11" i="17" s="1"/>
  <c r="G14" i="17"/>
  <c r="G12" i="17" s="1"/>
  <c r="G11" i="17" s="1"/>
  <c r="K14" i="17"/>
  <c r="O14" i="17"/>
  <c r="O12" i="17" s="1"/>
  <c r="O11" i="17" s="1"/>
  <c r="S14" i="17"/>
  <c r="W14" i="17"/>
  <c r="W12" i="17" s="1"/>
  <c r="W11" i="17" s="1"/>
  <c r="AA14" i="17"/>
  <c r="F11" i="17"/>
  <c r="F155" i="17"/>
  <c r="J155" i="17"/>
  <c r="N155" i="17"/>
  <c r="R155" i="17"/>
  <c r="V155" i="17"/>
  <c r="Z155" i="17"/>
  <c r="Z11" i="17" s="1"/>
  <c r="H155" i="17"/>
  <c r="P155" i="17"/>
  <c r="P11" i="17" s="1"/>
  <c r="X155" i="17"/>
  <c r="W348" i="4"/>
  <c r="AE348" i="4"/>
  <c r="AL131" i="4"/>
  <c r="AM248" i="4"/>
  <c r="F348" i="4"/>
  <c r="G48" i="4"/>
  <c r="W48" i="4"/>
  <c r="AE48" i="4"/>
  <c r="AI48" i="4"/>
  <c r="E48" i="4"/>
  <c r="G158" i="4"/>
  <c r="G148" i="4" s="1"/>
  <c r="W213" i="4"/>
  <c r="AE213" i="4"/>
  <c r="I187" i="4"/>
  <c r="H116" i="4"/>
  <c r="AD158" i="4"/>
  <c r="AH158" i="4" s="1"/>
  <c r="AH187" i="4"/>
  <c r="AH181" i="4"/>
  <c r="AG187" i="4"/>
  <c r="L248" i="4"/>
  <c r="AN131" i="4"/>
  <c r="R158" i="4"/>
  <c r="R148" i="4" s="1"/>
  <c r="AN48" i="4"/>
  <c r="O83" i="4"/>
  <c r="U131" i="4"/>
  <c r="Z131" i="4"/>
  <c r="H158" i="4"/>
  <c r="H148" i="4" s="1"/>
  <c r="J213" i="4"/>
  <c r="O213" i="4"/>
  <c r="S213" i="4"/>
  <c r="Y213" i="4"/>
  <c r="AC213" i="4"/>
  <c r="AI131" i="4"/>
  <c r="Y148" i="4"/>
  <c r="AA28" i="4"/>
  <c r="F48" i="4"/>
  <c r="L48" i="4"/>
  <c r="U48" i="4"/>
  <c r="Z48" i="4"/>
  <c r="AK48" i="4"/>
  <c r="AO48" i="4"/>
  <c r="G116" i="4"/>
  <c r="G131" i="4"/>
  <c r="M131" i="4"/>
  <c r="Q131" i="4"/>
  <c r="W131" i="4"/>
  <c r="J131" i="4"/>
  <c r="O131" i="4"/>
  <c r="AC131" i="4"/>
  <c r="E268" i="4"/>
  <c r="AM348" i="4"/>
  <c r="O48" i="4"/>
  <c r="Y48" i="4"/>
  <c r="U83" i="4"/>
  <c r="Z83" i="4"/>
  <c r="AD83" i="4"/>
  <c r="AH83" i="4" s="1"/>
  <c r="AF83" i="4"/>
  <c r="F116" i="4"/>
  <c r="E158" i="4"/>
  <c r="AM213" i="4"/>
  <c r="AK213" i="4"/>
  <c r="AO213" i="4"/>
  <c r="N213" i="4"/>
  <c r="R213" i="4"/>
  <c r="X213" i="4"/>
  <c r="AB213" i="4"/>
  <c r="AF213" i="4"/>
  <c r="F248" i="4"/>
  <c r="U248" i="4"/>
  <c r="Z248" i="4"/>
  <c r="AL248" i="4"/>
  <c r="Y248" i="4"/>
  <c r="AI248" i="4"/>
  <c r="AN248" i="4"/>
  <c r="M248" i="4"/>
  <c r="J48" i="4"/>
  <c r="S48" i="4"/>
  <c r="AC48" i="4"/>
  <c r="H48" i="4"/>
  <c r="N48" i="4"/>
  <c r="R48" i="4"/>
  <c r="J83" i="4"/>
  <c r="Q116" i="4"/>
  <c r="F131" i="4"/>
  <c r="AK131" i="4"/>
  <c r="AO131" i="4"/>
  <c r="X131" i="4"/>
  <c r="AB131" i="4"/>
  <c r="AF131" i="4"/>
  <c r="AC148" i="4"/>
  <c r="Q158" i="4"/>
  <c r="Q148" i="4" s="1"/>
  <c r="J348" i="4"/>
  <c r="O348" i="4"/>
  <c r="S348" i="4"/>
  <c r="Y348" i="4"/>
  <c r="AC348" i="4"/>
  <c r="AK348" i="4"/>
  <c r="N348" i="4"/>
  <c r="R348" i="4"/>
  <c r="X348" i="4"/>
  <c r="AB348" i="4"/>
  <c r="AF348" i="4"/>
  <c r="AI83" i="4"/>
  <c r="AN83" i="4"/>
  <c r="G83" i="4"/>
  <c r="S158" i="4"/>
  <c r="S148" i="4" s="1"/>
  <c r="AA348" i="4"/>
  <c r="W12" i="3"/>
  <c r="AA12" i="3"/>
  <c r="AB148" i="4"/>
  <c r="T289" i="4"/>
  <c r="P285" i="4"/>
  <c r="I349" i="4"/>
  <c r="E348" i="4"/>
  <c r="AE131" i="4"/>
  <c r="X148" i="4"/>
  <c r="AG13" i="4"/>
  <c r="T61" i="4"/>
  <c r="P57" i="4"/>
  <c r="M148" i="4"/>
  <c r="AL148" i="4"/>
  <c r="I217" i="4"/>
  <c r="E213" i="4"/>
  <c r="G248" i="4"/>
  <c r="Q248" i="4"/>
  <c r="AC248" i="4"/>
  <c r="AG275" i="4"/>
  <c r="AA268" i="4"/>
  <c r="AO348" i="4"/>
  <c r="E28" i="4"/>
  <c r="Z148" i="4"/>
  <c r="AF148" i="4"/>
  <c r="T249" i="4"/>
  <c r="P248" i="4"/>
  <c r="I13" i="4"/>
  <c r="AA48" i="4"/>
  <c r="T13" i="4"/>
  <c r="AH13" i="4"/>
  <c r="AD28" i="4"/>
  <c r="AD24" i="4" s="1"/>
  <c r="AH24" i="4" s="1"/>
  <c r="AD48" i="4"/>
  <c r="AH48" i="4" s="1"/>
  <c r="M48" i="4"/>
  <c r="Q48" i="4"/>
  <c r="E83" i="4"/>
  <c r="S83" i="4"/>
  <c r="AH84" i="4"/>
  <c r="AM83" i="4"/>
  <c r="F83" i="4"/>
  <c r="L83" i="4"/>
  <c r="P83" i="4"/>
  <c r="AK83" i="4"/>
  <c r="AO83" i="4"/>
  <c r="X83" i="4"/>
  <c r="AA116" i="4"/>
  <c r="AG124" i="4"/>
  <c r="T198" i="4"/>
  <c r="P197" i="4"/>
  <c r="AG198" i="4"/>
  <c r="AA197" i="4"/>
  <c r="F213" i="4"/>
  <c r="AN213" i="4"/>
  <c r="AD248" i="4"/>
  <c r="AH248" i="4" s="1"/>
  <c r="H248" i="4"/>
  <c r="O148" i="4"/>
  <c r="L213" i="4"/>
  <c r="P213" i="4"/>
  <c r="U213" i="4"/>
  <c r="Z213" i="4"/>
  <c r="AD213" i="4"/>
  <c r="AH213" i="4" s="1"/>
  <c r="W248" i="4"/>
  <c r="AE248" i="4"/>
  <c r="AK248" i="4"/>
  <c r="AO248" i="4"/>
  <c r="L348" i="4"/>
  <c r="P348" i="4"/>
  <c r="U348" i="4"/>
  <c r="Z348" i="4"/>
  <c r="AD348" i="4"/>
  <c r="AH348" i="4" s="1"/>
  <c r="X48" i="4"/>
  <c r="AB48" i="4"/>
  <c r="AF48" i="4"/>
  <c r="AL48" i="4"/>
  <c r="AM48" i="4"/>
  <c r="M83" i="4"/>
  <c r="Q83" i="4"/>
  <c r="W83" i="4"/>
  <c r="AE83" i="4"/>
  <c r="AL83" i="4"/>
  <c r="S116" i="4"/>
  <c r="H131" i="4"/>
  <c r="N131" i="4"/>
  <c r="R131" i="4"/>
  <c r="AM131" i="4"/>
  <c r="L131" i="4"/>
  <c r="P131" i="4"/>
  <c r="AM148" i="4"/>
  <c r="AE158" i="4"/>
  <c r="AE148" i="4" s="1"/>
  <c r="AA213" i="4"/>
  <c r="G213" i="4"/>
  <c r="M213" i="4"/>
  <c r="Q213" i="4"/>
  <c r="N248" i="4"/>
  <c r="R248" i="4"/>
  <c r="X248" i="4"/>
  <c r="AB248" i="4"/>
  <c r="AF248" i="4"/>
  <c r="G348" i="4"/>
  <c r="M348" i="4"/>
  <c r="Q348" i="4"/>
  <c r="H83" i="4"/>
  <c r="N83" i="4"/>
  <c r="R83" i="4"/>
  <c r="Y83" i="4"/>
  <c r="AC83" i="4"/>
  <c r="P116" i="4"/>
  <c r="R116" i="4"/>
  <c r="E131" i="4"/>
  <c r="S131" i="4"/>
  <c r="F158" i="4"/>
  <c r="F148" i="4" s="1"/>
  <c r="AK148" i="4"/>
  <c r="AO148" i="4"/>
  <c r="H213" i="4"/>
  <c r="AL213" i="4"/>
  <c r="AI213" i="4"/>
  <c r="E248" i="4"/>
  <c r="J248" i="4"/>
  <c r="O248" i="4"/>
  <c r="S248" i="4"/>
  <c r="H348" i="4"/>
  <c r="AL348" i="4"/>
  <c r="K11" i="15"/>
  <c r="J11" i="15"/>
  <c r="I11" i="15"/>
  <c r="H11" i="15"/>
  <c r="G11" i="15"/>
  <c r="F11" i="15"/>
  <c r="T89" i="4"/>
  <c r="P28" i="4"/>
  <c r="P48" i="4"/>
  <c r="AG84" i="4"/>
  <c r="AA83" i="4"/>
  <c r="W148" i="4"/>
  <c r="AG150" i="4"/>
  <c r="AH198" i="4"/>
  <c r="I61" i="4"/>
  <c r="AG61" i="4"/>
  <c r="AA57" i="4"/>
  <c r="I84" i="4"/>
  <c r="E116" i="4"/>
  <c r="AG132" i="4"/>
  <c r="AA131" i="4"/>
  <c r="I150" i="4"/>
  <c r="N148" i="4"/>
  <c r="T153" i="4"/>
  <c r="T187" i="4"/>
  <c r="T139" i="4"/>
  <c r="AN148" i="4"/>
  <c r="I132" i="4"/>
  <c r="AH61" i="4"/>
  <c r="T124" i="4"/>
  <c r="AC116" i="4"/>
  <c r="AA158" i="4"/>
  <c r="AD131" i="4"/>
  <c r="AH131" i="4" s="1"/>
  <c r="AC12" i="17"/>
  <c r="AC11" i="17" s="1"/>
  <c r="S12" i="17"/>
  <c r="S11" i="17" s="1"/>
  <c r="AA12" i="17"/>
  <c r="AA11" i="17" s="1"/>
  <c r="P158" i="4"/>
  <c r="E197" i="4"/>
  <c r="T217" i="4"/>
  <c r="Y12" i="17"/>
  <c r="Y11" i="17" s="1"/>
  <c r="H11" i="17"/>
  <c r="T11" i="17"/>
  <c r="AH217" i="4"/>
  <c r="E12" i="17"/>
  <c r="U12" i="17"/>
  <c r="I242" i="4"/>
  <c r="I249" i="4"/>
  <c r="T275" i="4"/>
  <c r="I289" i="4"/>
  <c r="T349" i="4"/>
  <c r="E12" i="19"/>
  <c r="AH275" i="4"/>
  <c r="AH349" i="4"/>
  <c r="AA248" i="4"/>
  <c r="AA285" i="4"/>
  <c r="M12" i="4" l="1"/>
  <c r="N12" i="4"/>
  <c r="J148" i="4"/>
  <c r="J12" i="4" s="1"/>
  <c r="J23" i="4"/>
  <c r="AG248" i="4"/>
  <c r="I197" i="4"/>
  <c r="T213" i="4"/>
  <c r="T248" i="4"/>
  <c r="T57" i="4"/>
  <c r="T83" i="4"/>
  <c r="S23" i="4"/>
  <c r="S12" i="4" s="1"/>
  <c r="O23" i="4"/>
  <c r="O12" i="4" s="1"/>
  <c r="I57" i="4"/>
  <c r="I285" i="4"/>
  <c r="T268" i="4"/>
  <c r="AI23" i="4"/>
  <c r="U24" i="4"/>
  <c r="T237" i="4"/>
  <c r="AG213" i="4"/>
  <c r="T285" i="4"/>
  <c r="T158" i="4"/>
  <c r="T197" i="4"/>
  <c r="AG83" i="4"/>
  <c r="I213" i="4"/>
  <c r="AG348" i="4"/>
  <c r="I181" i="4"/>
  <c r="L23" i="4"/>
  <c r="L12" i="4" s="1"/>
  <c r="I237" i="4"/>
  <c r="AG131" i="4"/>
  <c r="T181" i="4"/>
  <c r="AK24" i="4"/>
  <c r="T131" i="4"/>
  <c r="AD23" i="4"/>
  <c r="AH23" i="4" s="1"/>
  <c r="Z23" i="4"/>
  <c r="AI148" i="4"/>
  <c r="I116" i="4"/>
  <c r="I248" i="4"/>
  <c r="U148" i="4"/>
  <c r="I131" i="4"/>
  <c r="AG116" i="4"/>
  <c r="E24" i="4"/>
  <c r="E23" i="4" s="1"/>
  <c r="AG158" i="4"/>
  <c r="AG57" i="4"/>
  <c r="T48" i="4"/>
  <c r="AG48" i="4"/>
  <c r="I348" i="4"/>
  <c r="I158" i="4"/>
  <c r="AG181" i="4"/>
  <c r="AG237" i="4"/>
  <c r="AG197" i="4"/>
  <c r="I48" i="4"/>
  <c r="AG285" i="4"/>
  <c r="P24" i="4"/>
  <c r="T24" i="4" s="1"/>
  <c r="T116" i="4"/>
  <c r="T348" i="4"/>
  <c r="I83" i="4"/>
  <c r="AG268" i="4"/>
  <c r="I268" i="4"/>
  <c r="W23" i="4"/>
  <c r="AG28" i="4"/>
  <c r="AA24" i="4"/>
  <c r="AG24" i="4" s="1"/>
  <c r="G13" i="19"/>
  <c r="G12" i="19" s="1"/>
  <c r="Q12" i="17"/>
  <c r="Q11" i="17" s="1"/>
  <c r="L11" i="17"/>
  <c r="E11" i="17"/>
  <c r="U11" i="17"/>
  <c r="K12" i="17"/>
  <c r="AD148" i="4"/>
  <c r="AH148" i="4" s="1"/>
  <c r="AN12" i="4"/>
  <c r="AO12" i="4"/>
  <c r="AH28" i="4"/>
  <c r="AL12" i="4"/>
  <c r="AC12" i="4"/>
  <c r="AB12" i="4"/>
  <c r="F12" i="4"/>
  <c r="Y12" i="4"/>
  <c r="E148" i="4"/>
  <c r="AE12" i="4"/>
  <c r="AM12" i="4"/>
  <c r="X12" i="4"/>
  <c r="H12" i="4"/>
  <c r="Z12" i="4"/>
  <c r="R12" i="4"/>
  <c r="G12" i="4"/>
  <c r="AF12" i="4"/>
  <c r="Q12" i="4"/>
  <c r="I28" i="4"/>
  <c r="T28" i="4"/>
  <c r="AA148" i="4"/>
  <c r="P148" i="4"/>
  <c r="AK23" i="4" l="1"/>
  <c r="T148" i="4"/>
  <c r="AA23" i="4"/>
  <c r="AG148" i="4"/>
  <c r="P23" i="4"/>
  <c r="P12" i="4" s="1"/>
  <c r="I148" i="4"/>
  <c r="AI12" i="4"/>
  <c r="W12" i="4"/>
  <c r="AD12" i="4"/>
  <c r="AH12" i="4" s="1"/>
  <c r="U23" i="4"/>
  <c r="AG23" i="4" l="1"/>
  <c r="U12" i="4"/>
  <c r="AA12" i="4"/>
  <c r="AG12" i="4" s="1"/>
  <c r="AK12" i="4"/>
  <c r="T23" i="4"/>
  <c r="T12" i="4"/>
  <c r="I24" i="4" l="1"/>
  <c r="E12" i="4" l="1"/>
  <c r="I23" i="4"/>
  <c r="I12" i="4" l="1"/>
</calcChain>
</file>

<file path=xl/sharedStrings.xml><?xml version="1.0" encoding="utf-8"?>
<sst xmlns="http://schemas.openxmlformats.org/spreadsheetml/2006/main" count="8321" uniqueCount="2279">
  <si>
    <t>Проведено выписан-ными койко-дней</t>
  </si>
  <si>
    <t>Х</t>
  </si>
  <si>
    <t>8.4</t>
  </si>
  <si>
    <t>8_4</t>
  </si>
  <si>
    <t>#Закладка Код=Таблица2001 Наименование=Таблица2001</t>
  </si>
  <si>
    <t>из них умерло: всего</t>
  </si>
  <si>
    <t>в том числе в первые 0-30 суток</t>
  </si>
  <si>
    <t>из них в первые 0-7 суток</t>
  </si>
  <si>
    <t>(2001)</t>
  </si>
  <si>
    <t>001</t>
  </si>
  <si>
    <t>(2100)</t>
  </si>
  <si>
    <t>в санатории</t>
  </si>
  <si>
    <t>#Закладка Код=Таблица2100 Наименование=Таблица2100</t>
  </si>
  <si>
    <t>(2200)</t>
  </si>
  <si>
    <t>#Закладка Код=Таблица2200 Наименование=Таблица2200</t>
  </si>
  <si>
    <t xml:space="preserve"> Из общего числа умерших (стр.1) </t>
  </si>
  <si>
    <t>Умерло в первые 24 часа после поступления в стационар: в возрасте 0 - 24 часа после рождения</t>
  </si>
  <si>
    <t>из них недоношенных</t>
  </si>
  <si>
    <t xml:space="preserve"> до 1 года (без умерших в первые 24 часа после рождения)</t>
  </si>
  <si>
    <t>в том числе от пневмонии</t>
  </si>
  <si>
    <t>#Закладка Код=Таблица2300 Наименование=Таблица2300</t>
  </si>
  <si>
    <t>(2300)</t>
  </si>
  <si>
    <t xml:space="preserve"> в первые сутки от начала заболевания</t>
  </si>
  <si>
    <t>в том числе в первые 12 часов</t>
  </si>
  <si>
    <t>стентирование</t>
  </si>
  <si>
    <t>в том числе в возрасте до 65 лет</t>
  </si>
  <si>
    <t xml:space="preserve"> тромболитическая терапия</t>
  </si>
  <si>
    <t>в первые сутки от начала заболевания</t>
  </si>
  <si>
    <t>из них в первые 6 часов</t>
  </si>
  <si>
    <t>(2301)</t>
  </si>
  <si>
    <t>#Закладка Код=Таблица2301 Наименование=Таблица2301</t>
  </si>
  <si>
    <t>(2400)</t>
  </si>
  <si>
    <t>#Закладка Код=Таблица2400 Наименование=Таблица2400</t>
  </si>
  <si>
    <t>(2500)</t>
  </si>
  <si>
    <t>#Закладка Код=Таблица2500 Наименование=Таблица2500</t>
  </si>
  <si>
    <t>детей в возрасте  0-17 лет включительно</t>
  </si>
  <si>
    <t>Число операций,проведенных  в стационаре</t>
  </si>
  <si>
    <t>из них: детям 0-17 лет включительно</t>
  </si>
  <si>
    <t>15-17 лет включительно</t>
  </si>
  <si>
    <t>0-14 лет включительно</t>
  </si>
  <si>
    <t>на придатках матки по поводу бесплодия</t>
  </si>
  <si>
    <t>на яичниках по поводу новообразований</t>
  </si>
  <si>
    <t>13.4</t>
  </si>
  <si>
    <t>13_4</t>
  </si>
  <si>
    <t>выскабливание матки (кроме аборта)</t>
  </si>
  <si>
    <t>13.5</t>
  </si>
  <si>
    <t>13_5</t>
  </si>
  <si>
    <t>из них: по поводу внематочной беременности</t>
  </si>
  <si>
    <t>14.9</t>
  </si>
  <si>
    <t>14_9</t>
  </si>
  <si>
    <t>из них:  экстирпация и надвлагалишная ампутация матки</t>
  </si>
  <si>
    <t>(4100)</t>
  </si>
  <si>
    <t>(4200)</t>
  </si>
  <si>
    <t>поджелудочной железы</t>
  </si>
  <si>
    <t>сердца</t>
  </si>
  <si>
    <t>печени</t>
  </si>
  <si>
    <t>костного мозга</t>
  </si>
  <si>
    <t>(4201)</t>
  </si>
  <si>
    <t>Из числа оперативных вмешательств проведено:</t>
  </si>
  <si>
    <t xml:space="preserve"> по поводу множественной травмы </t>
  </si>
  <si>
    <t>нейротравмы</t>
  </si>
  <si>
    <t>(4302)</t>
  </si>
  <si>
    <t>#Закладка Код=Таблица4302 Наименование=Таблица4302 ФиксСтолбцов=2 ФиксСтрок=0</t>
  </si>
  <si>
    <t>удаления желчного пузыря</t>
  </si>
  <si>
    <t>из них проведена тромболитическая терапия в первые 6 часов</t>
  </si>
  <si>
    <t>(4001)</t>
  </si>
  <si>
    <t>Умерло оперированных в стационаре</t>
  </si>
  <si>
    <t>002</t>
  </si>
  <si>
    <t>003</t>
  </si>
  <si>
    <t>004</t>
  </si>
  <si>
    <t>005</t>
  </si>
  <si>
    <t>006</t>
  </si>
  <si>
    <t>007</t>
  </si>
  <si>
    <t>(4400)</t>
  </si>
  <si>
    <t>5.13</t>
  </si>
  <si>
    <t>5.14</t>
  </si>
  <si>
    <t>5.15</t>
  </si>
  <si>
    <t>5.16</t>
  </si>
  <si>
    <t>5_13</t>
  </si>
  <si>
    <t>5_14</t>
  </si>
  <si>
    <t>5_15</t>
  </si>
  <si>
    <t>5_16</t>
  </si>
  <si>
    <t>гиперфункция гипофиза</t>
  </si>
  <si>
    <t>гипопитуитаризм</t>
  </si>
  <si>
    <t>несахарный диабет</t>
  </si>
  <si>
    <t>дисфункция яичников</t>
  </si>
  <si>
    <t>дисфункция яичек</t>
  </si>
  <si>
    <t>нарушения обмена галактозы (галактоземия)</t>
  </si>
  <si>
    <t>нарушения обмена гликозаминогликанов (мукополисахаридозы)</t>
  </si>
  <si>
    <t>Е22</t>
  </si>
  <si>
    <t>Е23.2</t>
  </si>
  <si>
    <t>Е28</t>
  </si>
  <si>
    <t>Е29</t>
  </si>
  <si>
    <t>20.4</t>
  </si>
  <si>
    <t>20_4</t>
  </si>
  <si>
    <t>Т51</t>
  </si>
  <si>
    <t>I21</t>
  </si>
  <si>
    <t>другие болезни сердца</t>
  </si>
  <si>
    <t>J00-J06</t>
  </si>
  <si>
    <t>$Сборка$</t>
  </si>
  <si>
    <t>КОНФИДЕНЦИАЛЬНОСТЬ ГАРАНТИРУЕТСЯ ПОЛУЧАТЕЛЕМ ИНФОРМАЦИИ</t>
  </si>
  <si>
    <t>Сроки представления</t>
  </si>
  <si>
    <t>#Конец_Закладки</t>
  </si>
  <si>
    <t>Наименование болезни</t>
  </si>
  <si>
    <t>2</t>
  </si>
  <si>
    <t>3</t>
  </si>
  <si>
    <t>J12-J18</t>
  </si>
  <si>
    <t>4</t>
  </si>
  <si>
    <t>L00-L08</t>
  </si>
  <si>
    <t>Отдельные состояния, возникающие в перинатальном периоде</t>
  </si>
  <si>
    <t>5</t>
  </si>
  <si>
    <t>5.1</t>
  </si>
  <si>
    <t>P05</t>
  </si>
  <si>
    <t>5.2</t>
  </si>
  <si>
    <t>P10-P15</t>
  </si>
  <si>
    <t>5.2.1</t>
  </si>
  <si>
    <t>P10</t>
  </si>
  <si>
    <t>5.3</t>
  </si>
  <si>
    <t>5.4</t>
  </si>
  <si>
    <t>5.4.1</t>
  </si>
  <si>
    <t>5.4.2</t>
  </si>
  <si>
    <t>5.5</t>
  </si>
  <si>
    <t>P35-P39</t>
  </si>
  <si>
    <t>P36</t>
  </si>
  <si>
    <t>гемолитическая болезнь плода и новорожденного, водянка плода, обусловленная гемолитической болезнью; ядерная желтуха</t>
  </si>
  <si>
    <t>5.6</t>
  </si>
  <si>
    <t>P55-P57</t>
  </si>
  <si>
    <t>неонатальная желтуха, обусловленная чрезмерным гемолизом, другими и неуточненными причинами</t>
  </si>
  <si>
    <t>5.7</t>
  </si>
  <si>
    <t>P58-P59</t>
  </si>
  <si>
    <t>5.8</t>
  </si>
  <si>
    <t>P53, P60, P61</t>
  </si>
  <si>
    <t>6</t>
  </si>
  <si>
    <t>Q00-Q99</t>
  </si>
  <si>
    <t>Прочие болезни</t>
  </si>
  <si>
    <t>7</t>
  </si>
  <si>
    <t>Умерло</t>
  </si>
  <si>
    <t>1</t>
  </si>
  <si>
    <t>Всего</t>
  </si>
  <si>
    <t>1.0</t>
  </si>
  <si>
    <t>А00-Т98</t>
  </si>
  <si>
    <t>2.0</t>
  </si>
  <si>
    <t>А00-В99</t>
  </si>
  <si>
    <t>2.1</t>
  </si>
  <si>
    <t>А00-А09</t>
  </si>
  <si>
    <t>туберкулез органов дыхания</t>
  </si>
  <si>
    <t>2.2</t>
  </si>
  <si>
    <t>2.3</t>
  </si>
  <si>
    <t>2.4</t>
  </si>
  <si>
    <t>3.0</t>
  </si>
  <si>
    <t>C00-D48</t>
  </si>
  <si>
    <t>3.1</t>
  </si>
  <si>
    <t>C00-C97</t>
  </si>
  <si>
    <t>Болезни крови, кроветворных органов и отдельные нарушения, вовлекающие иммунный механизм</t>
  </si>
  <si>
    <t>4.0</t>
  </si>
  <si>
    <t>D50-D89</t>
  </si>
  <si>
    <t>4.1</t>
  </si>
  <si>
    <t>D50-D64</t>
  </si>
  <si>
    <t>4.2</t>
  </si>
  <si>
    <t>4.2.1</t>
  </si>
  <si>
    <t>4.3</t>
  </si>
  <si>
    <t>D80-D89</t>
  </si>
  <si>
    <t>5.0</t>
  </si>
  <si>
    <t>Е66</t>
  </si>
  <si>
    <t>6.0</t>
  </si>
  <si>
    <t>7.0</t>
  </si>
  <si>
    <t>7.1</t>
  </si>
  <si>
    <t>G45</t>
  </si>
  <si>
    <t>7.2</t>
  </si>
  <si>
    <t>7.3</t>
  </si>
  <si>
    <t>8.0</t>
  </si>
  <si>
    <t>H00-H59</t>
  </si>
  <si>
    <t>8.1</t>
  </si>
  <si>
    <t>H25-H26</t>
  </si>
  <si>
    <t>8.2</t>
  </si>
  <si>
    <t>H40</t>
  </si>
  <si>
    <t>9.0</t>
  </si>
  <si>
    <t>H60-H95</t>
  </si>
  <si>
    <t>10.0</t>
  </si>
  <si>
    <t>I00-I99</t>
  </si>
  <si>
    <t>10.1</t>
  </si>
  <si>
    <t>I00-I02</t>
  </si>
  <si>
    <t>10.2</t>
  </si>
  <si>
    <t>I05-I09</t>
  </si>
  <si>
    <t>10.3</t>
  </si>
  <si>
    <t>I10-I13</t>
  </si>
  <si>
    <t>10.4</t>
  </si>
  <si>
    <t>10.6</t>
  </si>
  <si>
    <t>I24</t>
  </si>
  <si>
    <t>10.7</t>
  </si>
  <si>
    <t>I25</t>
  </si>
  <si>
    <t>10.8</t>
  </si>
  <si>
    <t>I60-I69</t>
  </si>
  <si>
    <t>I63</t>
  </si>
  <si>
    <t>I64</t>
  </si>
  <si>
    <t>11.0</t>
  </si>
  <si>
    <t>11.1</t>
  </si>
  <si>
    <t>11.2</t>
  </si>
  <si>
    <t>11.3</t>
  </si>
  <si>
    <t>J40-J43</t>
  </si>
  <si>
    <t>11.4</t>
  </si>
  <si>
    <t>11.5</t>
  </si>
  <si>
    <t>11.6</t>
  </si>
  <si>
    <t>J84-J94</t>
  </si>
  <si>
    <t>12.0</t>
  </si>
  <si>
    <t>12.1</t>
  </si>
  <si>
    <t>12.2</t>
  </si>
  <si>
    <t>12.3</t>
  </si>
  <si>
    <t>12.4</t>
  </si>
  <si>
    <t>K70-K76</t>
  </si>
  <si>
    <t>12.5</t>
  </si>
  <si>
    <t>13.0</t>
  </si>
  <si>
    <t>14.0</t>
  </si>
  <si>
    <t>M00-M99</t>
  </si>
  <si>
    <t>юношеский (ювенильный) артрит</t>
  </si>
  <si>
    <t>системные поражения соединительной ткани</t>
  </si>
  <si>
    <t>15.0</t>
  </si>
  <si>
    <t>N00-N99</t>
  </si>
  <si>
    <t>N40-N42</t>
  </si>
  <si>
    <t>16.0</t>
  </si>
  <si>
    <t>O00-O99</t>
  </si>
  <si>
    <t>17.0</t>
  </si>
  <si>
    <t>18.0</t>
  </si>
  <si>
    <t>19.0</t>
  </si>
  <si>
    <t>R00-R99</t>
  </si>
  <si>
    <t>20.0</t>
  </si>
  <si>
    <t>S00-T98</t>
  </si>
  <si>
    <t>21.0</t>
  </si>
  <si>
    <t>Z00-Z99</t>
  </si>
  <si>
    <t>№ стр.</t>
  </si>
  <si>
    <t>Всего операций</t>
  </si>
  <si>
    <t>Операции на эндокринной системе</t>
  </si>
  <si>
    <t>Операции на органе зрения</t>
  </si>
  <si>
    <t>Операции на органах уха, горла, носа</t>
  </si>
  <si>
    <t>Операции на сердце</t>
  </si>
  <si>
    <t>Операции на сосудах</t>
  </si>
  <si>
    <t>Операции на почках и мочеточниках</t>
  </si>
  <si>
    <t xml:space="preserve">Операции по поводу стерилизации мужчин </t>
  </si>
  <si>
    <t>Операции на женских половых органах</t>
  </si>
  <si>
    <t>Акушерские операции</t>
  </si>
  <si>
    <t>Операции на костно-мышечной системе</t>
  </si>
  <si>
    <t>Операции на молочной железе</t>
  </si>
  <si>
    <t>Операции на коже и подкожной клетчатке</t>
  </si>
  <si>
    <t>Прочие операции</t>
  </si>
  <si>
    <t>14.1</t>
  </si>
  <si>
    <t>14.2</t>
  </si>
  <si>
    <t>14.3</t>
  </si>
  <si>
    <t>14.4</t>
  </si>
  <si>
    <t>14.5</t>
  </si>
  <si>
    <t>15.1</t>
  </si>
  <si>
    <t>15.2</t>
  </si>
  <si>
    <t>15.3</t>
  </si>
  <si>
    <t>20.1</t>
  </si>
  <si>
    <t>20.2</t>
  </si>
  <si>
    <t>6.1</t>
  </si>
  <si>
    <t>6.2</t>
  </si>
  <si>
    <t>6.3</t>
  </si>
  <si>
    <t>7.3.1</t>
  </si>
  <si>
    <t>7.3.2</t>
  </si>
  <si>
    <t>7.4</t>
  </si>
  <si>
    <t>7.4.1</t>
  </si>
  <si>
    <t>9.1</t>
  </si>
  <si>
    <t>9.2</t>
  </si>
  <si>
    <t>9.3</t>
  </si>
  <si>
    <t>9.4</t>
  </si>
  <si>
    <t>9.5</t>
  </si>
  <si>
    <t>13.1</t>
  </si>
  <si>
    <t>13.2</t>
  </si>
  <si>
    <t>14.6</t>
  </si>
  <si>
    <t>#Учреждение.Наименование#</t>
  </si>
  <si>
    <t>#КодыСтрок</t>
  </si>
  <si>
    <t>#КодыСтолбцов</t>
  </si>
  <si>
    <t>Код по ОКЕИ - человек 792</t>
  </si>
  <si>
    <t>Код по ОКЕИ: человек - 792</t>
  </si>
  <si>
    <t>Отчетный период:</t>
  </si>
  <si>
    <t>#ОтчетныйПериод.Наименование#</t>
  </si>
  <si>
    <t>ФОРМА № 14</t>
  </si>
  <si>
    <t>#Закладка Код=Общее Наименование=Шапка</t>
  </si>
  <si>
    <t>из них: тиреотомии</t>
  </si>
  <si>
    <t>из них: на ухе</t>
  </si>
  <si>
    <t>из них: на открытом сердце</t>
  </si>
  <si>
    <t>из них: операции на артериях</t>
  </si>
  <si>
    <t>операции на венах</t>
  </si>
  <si>
    <t>аппендэктомии при хроническом аппендиците</t>
  </si>
  <si>
    <t>холецистэктомия при хроническом холецистите</t>
  </si>
  <si>
    <t>лапаротомия диагностическая</t>
  </si>
  <si>
    <t>вакуум – экстракции</t>
  </si>
  <si>
    <t>из них: кишечные инфекции</t>
  </si>
  <si>
    <t>Код</t>
  </si>
  <si>
    <t>Код формы по ОКУД</t>
  </si>
  <si>
    <t>ГОДОВАЯ</t>
  </si>
  <si>
    <t>отчитывающейся организации по ОКПО</t>
  </si>
  <si>
    <t>Наименование учреждения:</t>
  </si>
  <si>
    <t>вирусный гепатит</t>
  </si>
  <si>
    <t>гемофилия</t>
  </si>
  <si>
    <t>Е23.0</t>
  </si>
  <si>
    <t>G20</t>
  </si>
  <si>
    <t>G30</t>
  </si>
  <si>
    <t>7.5</t>
  </si>
  <si>
    <t>L40.5</t>
  </si>
  <si>
    <t>L93.0</t>
  </si>
  <si>
    <t>7.6</t>
  </si>
  <si>
    <t>7.7</t>
  </si>
  <si>
    <t>7.8</t>
  </si>
  <si>
    <t>13.3</t>
  </si>
  <si>
    <t>Число операций, при которых наблюдались осложнения в стационаре</t>
  </si>
  <si>
    <t>всего</t>
  </si>
  <si>
    <t>аборт</t>
  </si>
  <si>
    <t>14.7</t>
  </si>
  <si>
    <t>14.8</t>
  </si>
  <si>
    <t>С81-С96</t>
  </si>
  <si>
    <t>С82</t>
  </si>
  <si>
    <t>С83.0</t>
  </si>
  <si>
    <t>С83.1</t>
  </si>
  <si>
    <t>С83.3</t>
  </si>
  <si>
    <t>С83.8</t>
  </si>
  <si>
    <t>С83.9</t>
  </si>
  <si>
    <t>С84</t>
  </si>
  <si>
    <t>С84.5</t>
  </si>
  <si>
    <t>С85</t>
  </si>
  <si>
    <t>С88.0</t>
  </si>
  <si>
    <t>С91.1</t>
  </si>
  <si>
    <t>Сборка:</t>
  </si>
  <si>
    <t>1_0</t>
  </si>
  <si>
    <t>2_0</t>
  </si>
  <si>
    <t>2_1</t>
  </si>
  <si>
    <t>2_2</t>
  </si>
  <si>
    <t>2_3</t>
  </si>
  <si>
    <t>2_4</t>
  </si>
  <si>
    <t>3_0</t>
  </si>
  <si>
    <t>3_1</t>
  </si>
  <si>
    <t>4_0</t>
  </si>
  <si>
    <t>4_1</t>
  </si>
  <si>
    <t>4_2</t>
  </si>
  <si>
    <t>4_2_1</t>
  </si>
  <si>
    <t>4_3</t>
  </si>
  <si>
    <t>5_0</t>
  </si>
  <si>
    <t>5_1</t>
  </si>
  <si>
    <t>5_2</t>
  </si>
  <si>
    <t>5_2_1</t>
  </si>
  <si>
    <t>5_3</t>
  </si>
  <si>
    <t>5_4</t>
  </si>
  <si>
    <t>5_5</t>
  </si>
  <si>
    <t>5_6</t>
  </si>
  <si>
    <t>6_0</t>
  </si>
  <si>
    <t>7_0</t>
  </si>
  <si>
    <t>7_1</t>
  </si>
  <si>
    <t>7_2</t>
  </si>
  <si>
    <t>7_3</t>
  </si>
  <si>
    <t>7_4</t>
  </si>
  <si>
    <t>7_5</t>
  </si>
  <si>
    <t>7_6</t>
  </si>
  <si>
    <t>7_7</t>
  </si>
  <si>
    <t>7_8</t>
  </si>
  <si>
    <t>8_0</t>
  </si>
  <si>
    <t>8_1</t>
  </si>
  <si>
    <t>8_2</t>
  </si>
  <si>
    <t>9_0</t>
  </si>
  <si>
    <t>10_0</t>
  </si>
  <si>
    <t>10_1</t>
  </si>
  <si>
    <t>10_2</t>
  </si>
  <si>
    <t>10_3</t>
  </si>
  <si>
    <t>10_4</t>
  </si>
  <si>
    <t>10_6</t>
  </si>
  <si>
    <t>10_7</t>
  </si>
  <si>
    <t>10_8</t>
  </si>
  <si>
    <t>11_0</t>
  </si>
  <si>
    <t>11_1</t>
  </si>
  <si>
    <t>11_2</t>
  </si>
  <si>
    <t>11_3</t>
  </si>
  <si>
    <t>11_4</t>
  </si>
  <si>
    <t>11_5</t>
  </si>
  <si>
    <t>11_6</t>
  </si>
  <si>
    <t>12_0</t>
  </si>
  <si>
    <t>12_1</t>
  </si>
  <si>
    <t>12_2</t>
  </si>
  <si>
    <t>12_3</t>
  </si>
  <si>
    <t>12_4</t>
  </si>
  <si>
    <t>12_5</t>
  </si>
  <si>
    <t>13_0</t>
  </si>
  <si>
    <t>13_1</t>
  </si>
  <si>
    <t>13_2</t>
  </si>
  <si>
    <t>13_3</t>
  </si>
  <si>
    <t>14_0</t>
  </si>
  <si>
    <t>14_1</t>
  </si>
  <si>
    <t>14_2</t>
  </si>
  <si>
    <t>14_3</t>
  </si>
  <si>
    <t>14_4</t>
  </si>
  <si>
    <t>14_5</t>
  </si>
  <si>
    <t>15_0</t>
  </si>
  <si>
    <t>15_1</t>
  </si>
  <si>
    <t>15_2</t>
  </si>
  <si>
    <t>15_3</t>
  </si>
  <si>
    <t>16_0</t>
  </si>
  <si>
    <t>17_0</t>
  </si>
  <si>
    <t>18_0</t>
  </si>
  <si>
    <t>19_0</t>
  </si>
  <si>
    <t>20_0</t>
  </si>
  <si>
    <t>20_1</t>
  </si>
  <si>
    <t>20_2</t>
  </si>
  <si>
    <t>21_0</t>
  </si>
  <si>
    <t>5_4_1</t>
  </si>
  <si>
    <t>5_4_2</t>
  </si>
  <si>
    <t>5_7</t>
  </si>
  <si>
    <t>5_8</t>
  </si>
  <si>
    <t>6_1</t>
  </si>
  <si>
    <t>6_2</t>
  </si>
  <si>
    <t>6_3</t>
  </si>
  <si>
    <t>7_3_1</t>
  </si>
  <si>
    <t>7_3_2</t>
  </si>
  <si>
    <t>7_4_1</t>
  </si>
  <si>
    <t>9_1</t>
  </si>
  <si>
    <t>9_2</t>
  </si>
  <si>
    <t>9_3</t>
  </si>
  <si>
    <t>9_4</t>
  </si>
  <si>
    <t>9_5</t>
  </si>
  <si>
    <t>14_6</t>
  </si>
  <si>
    <t>14_7</t>
  </si>
  <si>
    <t>14_8</t>
  </si>
  <si>
    <t>2.5</t>
  </si>
  <si>
    <t>2.6</t>
  </si>
  <si>
    <t>2_5</t>
  </si>
  <si>
    <t>2_6</t>
  </si>
  <si>
    <t>острый полиомиелит</t>
  </si>
  <si>
    <t>В15-В19</t>
  </si>
  <si>
    <t>А80</t>
  </si>
  <si>
    <t>3.1.1</t>
  </si>
  <si>
    <t>3_1_1</t>
  </si>
  <si>
    <t>3_1_1_1</t>
  </si>
  <si>
    <t>3_1_1_2</t>
  </si>
  <si>
    <t>3_1_1_3</t>
  </si>
  <si>
    <t>С92.1</t>
  </si>
  <si>
    <t>D10-D36</t>
  </si>
  <si>
    <t>3_1_1_4</t>
  </si>
  <si>
    <t>3_1_1_5</t>
  </si>
  <si>
    <t>3_1_1_6</t>
  </si>
  <si>
    <t>3_1_1_7</t>
  </si>
  <si>
    <t>3_1_1_8</t>
  </si>
  <si>
    <t>3_1_1_9</t>
  </si>
  <si>
    <t>3_1_1_10</t>
  </si>
  <si>
    <t>3_1_1_11</t>
  </si>
  <si>
    <t>3.2</t>
  </si>
  <si>
    <t>3_2</t>
  </si>
  <si>
    <t xml:space="preserve"> доброкачественные новообразования</t>
  </si>
  <si>
    <t>4.1.1</t>
  </si>
  <si>
    <t>4_1_1</t>
  </si>
  <si>
    <t>D60-D61</t>
  </si>
  <si>
    <t>D65-D69</t>
  </si>
  <si>
    <t>психические расстройства и расстройства поведения</t>
  </si>
  <si>
    <t>болезни нервной системы</t>
  </si>
  <si>
    <t>5.9</t>
  </si>
  <si>
    <t>5.10</t>
  </si>
  <si>
    <t>5.11</t>
  </si>
  <si>
    <t>5.12</t>
  </si>
  <si>
    <t>7.1.1</t>
  </si>
  <si>
    <t>5_9</t>
  </si>
  <si>
    <t>5_10</t>
  </si>
  <si>
    <t>5_11</t>
  </si>
  <si>
    <t>5_12</t>
  </si>
  <si>
    <t>7_1_1</t>
  </si>
  <si>
    <t>Е01-Е03</t>
  </si>
  <si>
    <t>Е05</t>
  </si>
  <si>
    <t>Е06</t>
  </si>
  <si>
    <t>Е10-Е14</t>
  </si>
  <si>
    <t>Е10</t>
  </si>
  <si>
    <t>Е11</t>
  </si>
  <si>
    <t>Е25</t>
  </si>
  <si>
    <t>Е74.2</t>
  </si>
  <si>
    <t>Е75.2</t>
  </si>
  <si>
    <t>F10-F19</t>
  </si>
  <si>
    <t>G00-G09</t>
  </si>
  <si>
    <t>G00</t>
  </si>
  <si>
    <t>G04</t>
  </si>
  <si>
    <t>G25</t>
  </si>
  <si>
    <t>G35</t>
  </si>
  <si>
    <t>G40-G41</t>
  </si>
  <si>
    <t xml:space="preserve">болезни глаза и его придаточного аппарата                </t>
  </si>
  <si>
    <t>болезни уха и сосцевидного отростка</t>
  </si>
  <si>
    <t>болезни системы кровообращения</t>
  </si>
  <si>
    <t>10.4.1.1</t>
  </si>
  <si>
    <t>7.9</t>
  </si>
  <si>
    <t>7.10</t>
  </si>
  <si>
    <t>7.11</t>
  </si>
  <si>
    <t>10.4.1</t>
  </si>
  <si>
    <t>10.4.2</t>
  </si>
  <si>
    <t>10.4.3</t>
  </si>
  <si>
    <t>10.7.1</t>
  </si>
  <si>
    <t>10.7.2</t>
  </si>
  <si>
    <t>10.7.3</t>
  </si>
  <si>
    <t>10.7.4</t>
  </si>
  <si>
    <t>7_9</t>
  </si>
  <si>
    <t>7_10</t>
  </si>
  <si>
    <t>7_11</t>
  </si>
  <si>
    <t>10_4_1</t>
  </si>
  <si>
    <t>10_4_1_1</t>
  </si>
  <si>
    <t>10_4_2</t>
  </si>
  <si>
    <t>10_4_3</t>
  </si>
  <si>
    <t>10_7_1</t>
  </si>
  <si>
    <t>10_7_2</t>
  </si>
  <si>
    <t>10_7_3</t>
  </si>
  <si>
    <t>10_7_4</t>
  </si>
  <si>
    <t>G50-G64</t>
  </si>
  <si>
    <t>G90</t>
  </si>
  <si>
    <t>I20- I25</t>
  </si>
  <si>
    <t>I20</t>
  </si>
  <si>
    <t>I20.0</t>
  </si>
  <si>
    <t>I42</t>
  </si>
  <si>
    <t>I60</t>
  </si>
  <si>
    <t>I61,I62</t>
  </si>
  <si>
    <t>I83</t>
  </si>
  <si>
    <t>болезни органов дыхания</t>
  </si>
  <si>
    <t>болезни органов пищеварения</t>
  </si>
  <si>
    <t>болезни кожи и подкожной клетчатки</t>
  </si>
  <si>
    <t xml:space="preserve">болезни костно-мышечной системы и соединительной ткани </t>
  </si>
  <si>
    <t>серопозитивный и другие ревматоидные артриты</t>
  </si>
  <si>
    <t>артрозы</t>
  </si>
  <si>
    <t>болезни мочеполовой системы</t>
  </si>
  <si>
    <t>12.5.1</t>
  </si>
  <si>
    <t>12.6</t>
  </si>
  <si>
    <t>12_5_1</t>
  </si>
  <si>
    <t>12_6</t>
  </si>
  <si>
    <t>J45,J46</t>
  </si>
  <si>
    <t>K00-K92</t>
  </si>
  <si>
    <t>K25-K26</t>
  </si>
  <si>
    <t>K29</t>
  </si>
  <si>
    <t>L00-L98</t>
  </si>
  <si>
    <t>L94.0</t>
  </si>
  <si>
    <t>М02</t>
  </si>
  <si>
    <t>М05-М06</t>
  </si>
  <si>
    <t>М08</t>
  </si>
  <si>
    <t>М15-М19</t>
  </si>
  <si>
    <t>М30-М35</t>
  </si>
  <si>
    <t>беременность, роды и послеродовой период</t>
  </si>
  <si>
    <t>отдельные состояния, возникающие в перинатальном периоде</t>
  </si>
  <si>
    <t>врожденные аномалии (пороки развития), деформации и хромосомные нарушения</t>
  </si>
  <si>
    <t>симптомы, признаки и отклонения от нормы, выявленные при клинических и лабораторных исследованиях, не классифицированные в других рубриках</t>
  </si>
  <si>
    <t>травмы, отравления и некоторые другие последствия воздействия внешних причин</t>
  </si>
  <si>
    <t xml:space="preserve"> из них: переломы черепа и лицевых костей</t>
  </si>
  <si>
    <t xml:space="preserve"> термические и химические ожоги</t>
  </si>
  <si>
    <t>20.1.1</t>
  </si>
  <si>
    <t>20.3</t>
  </si>
  <si>
    <t>20_1_1</t>
  </si>
  <si>
    <t>20_3</t>
  </si>
  <si>
    <t>S02,S12,S22,
S32,S42,S52,
S62,S72,S82,
S92,T02,T08,
T10,T12,
T14.2</t>
  </si>
  <si>
    <t>S02</t>
  </si>
  <si>
    <t>S06</t>
  </si>
  <si>
    <t>T20-T30</t>
  </si>
  <si>
    <t>x</t>
  </si>
  <si>
    <t>8.1.1.1</t>
  </si>
  <si>
    <t>8.1.1.2</t>
  </si>
  <si>
    <t>8.1.1.3</t>
  </si>
  <si>
    <t>8.1.1.3.1</t>
  </si>
  <si>
    <t>8.1.2</t>
  </si>
  <si>
    <t>8_1_1_1</t>
  </si>
  <si>
    <t>8_1_1_2</t>
  </si>
  <si>
    <t>8_1_1_3</t>
  </si>
  <si>
    <t>8_1_1_3_1</t>
  </si>
  <si>
    <t>8_1_2</t>
  </si>
  <si>
    <t>операции на мужских половых органах</t>
  </si>
  <si>
    <t>из них: операции на предстательной железе</t>
  </si>
  <si>
    <t>А50-А64</t>
  </si>
  <si>
    <t>D66-D68</t>
  </si>
  <si>
    <t>Е00-Е89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</si>
  <si>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</si>
  <si>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N 195-ФЗ, а также статьей 3 Закона Российской Федерации от 13.05.92 N 2761-1 "Об ответственности за нарушение порядка представления государственной статистической отчетности"</t>
  </si>
  <si>
    <t>ВОЗМОЖНО ПРЕДОСТАВЛЕНИЕ В ЭЛЕКТРОННОМ ВИДЕ</t>
  </si>
  <si>
    <t>Почтовый адрес</t>
  </si>
  <si>
    <t>Наименование отчитывающейся организации</t>
  </si>
  <si>
    <t>Предоставляют:</t>
  </si>
  <si>
    <t>N строки</t>
  </si>
  <si>
    <t>умерло</t>
  </si>
  <si>
    <t>проведено выписанными койко-дней</t>
  </si>
  <si>
    <t>из них</t>
  </si>
  <si>
    <t>новообразования</t>
  </si>
  <si>
    <t>другие и неуточненные типы неходжкинской лимфомы</t>
  </si>
  <si>
    <t>хронический лимфоцитарный лейкоз</t>
  </si>
  <si>
    <t>хронический миелоидный лейкоз</t>
  </si>
  <si>
    <t>из них: анемии</t>
  </si>
  <si>
    <t>тиреотоксикоз (гипертиреоз)</t>
  </si>
  <si>
    <t>сахарный диабет</t>
  </si>
  <si>
    <t>тиреоидит</t>
  </si>
  <si>
    <t>адреногенитальные расстройства</t>
  </si>
  <si>
    <t>ожирение</t>
  </si>
  <si>
    <t>фенилкетонурия</t>
  </si>
  <si>
    <t>болезнь Гоше</t>
  </si>
  <si>
    <t>муковисцидоз</t>
  </si>
  <si>
    <t>из них: психические расстройства и расстройства поведения, связанные с употреблением психоактивных веществ</t>
  </si>
  <si>
    <t>из них: бактериальный менингит</t>
  </si>
  <si>
    <t>энцефалит, миелит и энцефаломиелит</t>
  </si>
  <si>
    <t>7.1.2</t>
  </si>
  <si>
    <t>7_1_2</t>
  </si>
  <si>
    <t>катаракты</t>
  </si>
  <si>
    <t>глаукома</t>
  </si>
  <si>
    <t>болезни внутреннего уха</t>
  </si>
  <si>
    <t>хронические ревматические болезни сердца</t>
  </si>
  <si>
    <t>болезни, характеризующиеся повышенным кровяным давлением</t>
  </si>
  <si>
    <t>ишемические болезни сердца</t>
  </si>
  <si>
    <t>из нее: нестабильная стенокардия</t>
  </si>
  <si>
    <t>хроническая ишемическая болезнь сердца</t>
  </si>
  <si>
    <t>цереброваскулярные болезни</t>
  </si>
  <si>
    <t>из них: субарахноидальное кровоизлияние</t>
  </si>
  <si>
    <t>инфаркт мозга</t>
  </si>
  <si>
    <t>болезни вен, лимфатических сосудов и лимфатических узлов</t>
  </si>
  <si>
    <t>из них:  язва желудка и двенадцатиперстной кишки</t>
  </si>
  <si>
    <t>гастрит и дуоденит</t>
  </si>
  <si>
    <t>болезни печени</t>
  </si>
  <si>
    <t>болезни желчного пузыря, желчевыводящих путей</t>
  </si>
  <si>
    <t>дискоидная красная волчанка</t>
  </si>
  <si>
    <t>локализованная склеродермия</t>
  </si>
  <si>
    <t>мочекаменная болезнь</t>
  </si>
  <si>
    <t>болезни предстательной железы</t>
  </si>
  <si>
    <t xml:space="preserve">из них: переломы </t>
  </si>
  <si>
    <t>астма; астматический статус</t>
  </si>
  <si>
    <t>отдельные нарушения, вовлекающие иммунный механизм</t>
  </si>
  <si>
    <t>из них: воспалительные болезни центральной нервной системы</t>
  </si>
  <si>
    <t>G95.1</t>
  </si>
  <si>
    <t>из них: острая ревматическая лихорадка</t>
  </si>
  <si>
    <t>из нее: стенокардия</t>
  </si>
  <si>
    <t>внутримозговые и другие внутричерепные кровоизлияния</t>
  </si>
  <si>
    <t>инсульт неуточненный, как кровоизлияние или инфаркт</t>
  </si>
  <si>
    <t>Наименование заболеваний</t>
  </si>
  <si>
    <t>№ строки</t>
  </si>
  <si>
    <t>Массой тела при рождении до 1000 г (500 - 999 г)</t>
  </si>
  <si>
    <t>из них умерло</t>
  </si>
  <si>
    <t>в том числе в первые 0-6 дней после рождения</t>
  </si>
  <si>
    <t>Массой тела при рождении 1000 г и более</t>
  </si>
  <si>
    <t>острые респираторные инфекции верхних дыхательных путей, грипп</t>
  </si>
  <si>
    <t>родовая травма – всего</t>
  </si>
  <si>
    <t>в том числе: разрыв внутричерепных тканей и кровоизлияние вследствие родовой травмы</t>
  </si>
  <si>
    <t>Инфекционные болезни, специфичные для перинатального периода – всего</t>
  </si>
  <si>
    <t>(4000)</t>
  </si>
  <si>
    <t>Наименование операции</t>
  </si>
  <si>
    <t>энуклеации</t>
  </si>
  <si>
    <t>на миндалинах и аденоидах</t>
  </si>
  <si>
    <t>коррекция врожденных пороков сердца</t>
  </si>
  <si>
    <t>коррекция тахиаритмий</t>
  </si>
  <si>
    <t xml:space="preserve">из них: каротидные эндартерэктомии </t>
  </si>
  <si>
    <t>рентгенэндоваскулярные дилятации</t>
  </si>
  <si>
    <t>из них: со стентированием</t>
  </si>
  <si>
    <t>8.1.1</t>
  </si>
  <si>
    <t>8_1_1</t>
  </si>
  <si>
    <t>8.1.3</t>
  </si>
  <si>
    <t>8_1_3</t>
  </si>
  <si>
    <t>по поводу стерилизации женщин</t>
  </si>
  <si>
    <t>0609348</t>
  </si>
  <si>
    <t>Болезни эндокринной системы, расстройства питания и нарушения обмена веществ</t>
  </si>
  <si>
    <t>10_4_4</t>
  </si>
  <si>
    <t>из них: злокачественные новообразования лимфоидной, кроветворной и родственных им тканей</t>
  </si>
  <si>
    <t>нарушения свертываемости крови , пурпура и другие геморрагические состояния</t>
  </si>
  <si>
    <t>Е76.0-3</t>
  </si>
  <si>
    <t>Е84</t>
  </si>
  <si>
    <t>F01-F99</t>
  </si>
  <si>
    <t>расстройства вегетативной (автономной) нервной системы</t>
  </si>
  <si>
    <t>сосудистые миелопатии</t>
  </si>
  <si>
    <t>G80</t>
  </si>
  <si>
    <t>А15-A16</t>
  </si>
  <si>
    <t>из них: болезни щитовидной железы, связанные с йодной недостаточностью, и сходные состояния</t>
  </si>
  <si>
    <t>Е70.0-1</t>
  </si>
  <si>
    <t>G00-G98</t>
  </si>
  <si>
    <t>поражения отдельных нервов, нервных корешков и сплетений, полиневропатии и другие поражения периферической нервной  системы</t>
  </si>
  <si>
    <t>Н65-Н66, Н68-Н74</t>
  </si>
  <si>
    <t>Н80, Н81,Н83</t>
  </si>
  <si>
    <t>I65- I66</t>
  </si>
  <si>
    <t>I80- I89</t>
  </si>
  <si>
    <t>L40</t>
  </si>
  <si>
    <t xml:space="preserve">дыхательные нарушения, характерные для перинатального периода - всего </t>
  </si>
  <si>
    <t>P20-P28</t>
  </si>
  <si>
    <t>из них: внутриутробная гипоксия, асфиксия при родах</t>
  </si>
  <si>
    <t>5.3.1</t>
  </si>
  <si>
    <t>5_3_1</t>
  </si>
  <si>
    <t>P20,P21</t>
  </si>
  <si>
    <t xml:space="preserve">дыхательное расстройство у новорожденных </t>
  </si>
  <si>
    <t>5.3.2</t>
  </si>
  <si>
    <t>5_3_2</t>
  </si>
  <si>
    <t>P22</t>
  </si>
  <si>
    <t xml:space="preserve">врожденная пневмония </t>
  </si>
  <si>
    <t>5.3.3</t>
  </si>
  <si>
    <t>5_3_3</t>
  </si>
  <si>
    <t>P23</t>
  </si>
  <si>
    <t>неонатальные аспирационные синдромы</t>
  </si>
  <si>
    <t>5.3.4</t>
  </si>
  <si>
    <t>5_3_4</t>
  </si>
  <si>
    <t>P24</t>
  </si>
  <si>
    <t>геморрагическая болезнь, диссеминированное внутрисосудистое свертывание у плода и новорожденного, другие перинатальные гематологические нарушения</t>
  </si>
  <si>
    <t>другие интерстициальные легочные болезни, гнойные и некротические состояния нижних дыхательных путей, другие болезни плевры</t>
  </si>
  <si>
    <t>10.7.5</t>
  </si>
  <si>
    <t>10.7.6</t>
  </si>
  <si>
    <t>10_7_5</t>
  </si>
  <si>
    <t>10_7_6</t>
  </si>
  <si>
    <t>инфекции, передающиеся преимущественно половым путем</t>
  </si>
  <si>
    <t>макроглобулинемия Вальденстрема</t>
  </si>
  <si>
    <t>J00-J98</t>
  </si>
  <si>
    <t>закупорка и стеноз прецеребральных, церебральных артерий, не приводящие к инфаркту мозга</t>
  </si>
  <si>
    <t>другие цереброваскулярные болезни</t>
  </si>
  <si>
    <t>Код по МКБ X пересмотра</t>
  </si>
  <si>
    <t>за #ОтчетныйПериод.ДатаКонца,yyyy# г.</t>
  </si>
  <si>
    <t>8</t>
  </si>
  <si>
    <t>9</t>
  </si>
  <si>
    <t>10</t>
  </si>
  <si>
    <t>11</t>
  </si>
  <si>
    <t>12</t>
  </si>
  <si>
    <t>13</t>
  </si>
  <si>
    <t>14</t>
  </si>
  <si>
    <t>15</t>
  </si>
  <si>
    <t>менингококковая инфекция</t>
  </si>
  <si>
    <t>сепсис</t>
  </si>
  <si>
    <t>болезнь, вызванная ВИЧ</t>
  </si>
  <si>
    <t>из них: лейомиома матки</t>
  </si>
  <si>
    <t>доброкачественные новообразования яичника</t>
  </si>
  <si>
    <t>системные атрофии, поражающие преимущественно центральную нервную систему</t>
  </si>
  <si>
    <t>экстрапирамидные и другие двигательные нарушения</t>
  </si>
  <si>
    <t>другие дегенеративные болезни нервной системы</t>
  </si>
  <si>
    <t>из них: болезнь Альцгеймера</t>
  </si>
  <si>
    <t>демиелинизирующие болезни центральной нервной системы</t>
  </si>
  <si>
    <t>эпизодические и пароксизмальные расстройства</t>
  </si>
  <si>
    <t xml:space="preserve">преходящие транзиторные церебральные  ишемические приступы [атаки] и родственные   синдромы  </t>
  </si>
  <si>
    <t>болезни нервно-мышечного синапса и мышц</t>
  </si>
  <si>
    <t xml:space="preserve">из них: миастения </t>
  </si>
  <si>
    <t>мышечная дистрофия Дюшенна</t>
  </si>
  <si>
    <t>церебральный паралич и другие паралитические синдромы</t>
  </si>
  <si>
    <t>из них: церебральный паралич</t>
  </si>
  <si>
    <t>из них:острый отит</t>
  </si>
  <si>
    <t>хронический отит</t>
  </si>
  <si>
    <t>болезни слуховой (евстахиевой) трубы</t>
  </si>
  <si>
    <t>перфорация барабанной перепонки</t>
  </si>
  <si>
    <t>другие болезни среднего уха и сосцевидного отростка</t>
  </si>
  <si>
    <t>болезнь Меньера</t>
  </si>
  <si>
    <t xml:space="preserve">кондуктивная и нейросенсорная потеря слуха </t>
  </si>
  <si>
    <t>нейросенсорная потеря слуха    двусторонняя</t>
  </si>
  <si>
    <t>гипертензивная болезнь сердца (гипертоническая болезнь с преимущественным поражением сердца)</t>
  </si>
  <si>
    <t>острый инфаркт миокарда</t>
  </si>
  <si>
    <t>повторный инфаркт миокарда</t>
  </si>
  <si>
    <t xml:space="preserve">атеросклероз артерий конечностей, тромбангиит облитерирующий </t>
  </si>
  <si>
    <t>варикозное расширение вен нижних конечностей</t>
  </si>
  <si>
    <t>геморрой</t>
  </si>
  <si>
    <t xml:space="preserve">острые респираторные инфекции нижних дыхательных путей </t>
  </si>
  <si>
    <t xml:space="preserve">бронхит хронический и неуточненный,  эмфизема </t>
  </si>
  <si>
    <t>грыжи</t>
  </si>
  <si>
    <t>неинфекционный энтерит и колит</t>
  </si>
  <si>
    <t>другие болезни кишечника</t>
  </si>
  <si>
    <t>из них: фиброз и цирроз печени</t>
  </si>
  <si>
    <t>из них:реактивные артропатии</t>
  </si>
  <si>
    <t>из них:гломерулярные, тубулоинтерстициальные болезни почек, другие болезни почки  и мочеточника</t>
  </si>
  <si>
    <t>почечная недостаточность</t>
  </si>
  <si>
    <t>другие болезни мочевой системы</t>
  </si>
  <si>
    <t>доброкачественная дисплазия молочной железы</t>
  </si>
  <si>
    <t>воспалительные болезни женских тазовых органов</t>
  </si>
  <si>
    <t>эндометриоз</t>
  </si>
  <si>
    <t xml:space="preserve">расстройства менструаций </t>
  </si>
  <si>
    <t>женское бесплодие</t>
  </si>
  <si>
    <t>2.7</t>
  </si>
  <si>
    <t>2.8</t>
  </si>
  <si>
    <t>7.5.1</t>
  </si>
  <si>
    <t>7.6.1</t>
  </si>
  <si>
    <t>7.6.2</t>
  </si>
  <si>
    <t>7.7.1</t>
  </si>
  <si>
    <t>7.8.1</t>
  </si>
  <si>
    <t>7.8.2</t>
  </si>
  <si>
    <t>7.9.1</t>
  </si>
  <si>
    <t>8.3</t>
  </si>
  <si>
    <t>9.1.1</t>
  </si>
  <si>
    <t>9.1.2</t>
  </si>
  <si>
    <t>9.1.3</t>
  </si>
  <si>
    <t>9.1.4</t>
  </si>
  <si>
    <t>9.1.5</t>
  </si>
  <si>
    <t>9.2.1</t>
  </si>
  <si>
    <t>9.2.2</t>
  </si>
  <si>
    <t>9.3.1</t>
  </si>
  <si>
    <t>9.3.2</t>
  </si>
  <si>
    <t>10.3.1</t>
  </si>
  <si>
    <t>10.3.2</t>
  </si>
  <si>
    <t>10.3.3</t>
  </si>
  <si>
    <t>10.3.4</t>
  </si>
  <si>
    <t>10.4.4</t>
  </si>
  <si>
    <t>10.4.5</t>
  </si>
  <si>
    <t>10.4.5.1</t>
  </si>
  <si>
    <t>10.6.1</t>
  </si>
  <si>
    <t>10.6.2</t>
  </si>
  <si>
    <t>10.6.3</t>
  </si>
  <si>
    <t>10.6.4</t>
  </si>
  <si>
    <t>10.6.5</t>
  </si>
  <si>
    <t>10.6.6</t>
  </si>
  <si>
    <t>10.7.6.1</t>
  </si>
  <si>
    <t>10.9</t>
  </si>
  <si>
    <t>10.9.1</t>
  </si>
  <si>
    <t>10.9.2</t>
  </si>
  <si>
    <t>10.9.3</t>
  </si>
  <si>
    <t>11.1.1</t>
  </si>
  <si>
    <t>11.1.2</t>
  </si>
  <si>
    <t>11.7</t>
  </si>
  <si>
    <t>11.8</t>
  </si>
  <si>
    <t>11.10</t>
  </si>
  <si>
    <t>12.8</t>
  </si>
  <si>
    <t>12.9</t>
  </si>
  <si>
    <t>14.1.1</t>
  </si>
  <si>
    <t>14.1.2</t>
  </si>
  <si>
    <t>14.1.3</t>
  </si>
  <si>
    <t>14.1.4</t>
  </si>
  <si>
    <t>15.4</t>
  </si>
  <si>
    <t>15.5</t>
  </si>
  <si>
    <t>15.6</t>
  </si>
  <si>
    <t>15.7</t>
  </si>
  <si>
    <t>15.7.1</t>
  </si>
  <si>
    <t>15.8</t>
  </si>
  <si>
    <t>15.9</t>
  </si>
  <si>
    <t>15.10</t>
  </si>
  <si>
    <t>18.1</t>
  </si>
  <si>
    <t>18.2</t>
  </si>
  <si>
    <t>18.3</t>
  </si>
  <si>
    <t>18.4</t>
  </si>
  <si>
    <t>18.5</t>
  </si>
  <si>
    <t>18.6</t>
  </si>
  <si>
    <t>18.7</t>
  </si>
  <si>
    <t>2_7</t>
  </si>
  <si>
    <t>2_8</t>
  </si>
  <si>
    <t>3_2_1</t>
  </si>
  <si>
    <t>3_2_2</t>
  </si>
  <si>
    <t>7_5_1</t>
  </si>
  <si>
    <t>7_6_1</t>
  </si>
  <si>
    <t>7_6_2</t>
  </si>
  <si>
    <t>7_7_1</t>
  </si>
  <si>
    <t>7_8_1</t>
  </si>
  <si>
    <t>7_8_2</t>
  </si>
  <si>
    <t>7_9_1</t>
  </si>
  <si>
    <t>8_3</t>
  </si>
  <si>
    <t>9_1_1</t>
  </si>
  <si>
    <t>9_1_2</t>
  </si>
  <si>
    <t>9_1_3</t>
  </si>
  <si>
    <t>9_1_4</t>
  </si>
  <si>
    <t>9_1_5</t>
  </si>
  <si>
    <t>9_2_1</t>
  </si>
  <si>
    <t>9_2_2</t>
  </si>
  <si>
    <t>10_3_1</t>
  </si>
  <si>
    <t>10_3_2</t>
  </si>
  <si>
    <t>10_3_3</t>
  </si>
  <si>
    <t>10_3_4</t>
  </si>
  <si>
    <t>10_4_5</t>
  </si>
  <si>
    <t>10_4_5_1</t>
  </si>
  <si>
    <t>10_6_1</t>
  </si>
  <si>
    <t>10_6_2</t>
  </si>
  <si>
    <t>10_6_3</t>
  </si>
  <si>
    <t>10_6_4</t>
  </si>
  <si>
    <t>10_6_5</t>
  </si>
  <si>
    <t>10_6_6</t>
  </si>
  <si>
    <t>10_7_6_1</t>
  </si>
  <si>
    <t>10_9</t>
  </si>
  <si>
    <t>10_9_1</t>
  </si>
  <si>
    <t>10_9_2</t>
  </si>
  <si>
    <t>10_9_3</t>
  </si>
  <si>
    <t>11_1_1</t>
  </si>
  <si>
    <t>11_1_2</t>
  </si>
  <si>
    <t>11_7</t>
  </si>
  <si>
    <t>11_8</t>
  </si>
  <si>
    <t>11_9</t>
  </si>
  <si>
    <t>11_10</t>
  </si>
  <si>
    <t>12_8</t>
  </si>
  <si>
    <t>12_9</t>
  </si>
  <si>
    <t>14_1_1</t>
  </si>
  <si>
    <t>14_1_2</t>
  </si>
  <si>
    <t>14_1_3</t>
  </si>
  <si>
    <t>14_1_4</t>
  </si>
  <si>
    <t>15_4</t>
  </si>
  <si>
    <t>15_5</t>
  </si>
  <si>
    <t>15_6</t>
  </si>
  <si>
    <t>15_7</t>
  </si>
  <si>
    <t>15_7_1</t>
  </si>
  <si>
    <t>15_8</t>
  </si>
  <si>
    <t>15_9</t>
  </si>
  <si>
    <t>15_10</t>
  </si>
  <si>
    <t>18_1</t>
  </si>
  <si>
    <t>18_2</t>
  </si>
  <si>
    <t>18_3</t>
  </si>
  <si>
    <t>18_4</t>
  </si>
  <si>
    <t>18_5</t>
  </si>
  <si>
    <t>18_6</t>
  </si>
  <si>
    <t>18_7</t>
  </si>
  <si>
    <t>А39</t>
  </si>
  <si>
    <t>А40-A41</t>
  </si>
  <si>
    <t>В20-В24</t>
  </si>
  <si>
    <t>D25</t>
  </si>
  <si>
    <t>D27</t>
  </si>
  <si>
    <t>G10- G12</t>
  </si>
  <si>
    <t>G20, G21, G23- G25</t>
  </si>
  <si>
    <t>G30-G31</t>
  </si>
  <si>
    <t>G35- G37</t>
  </si>
  <si>
    <t>G40-G47</t>
  </si>
  <si>
    <t>G61.0</t>
  </si>
  <si>
    <t>G70-G73</t>
  </si>
  <si>
    <t>G71.0</t>
  </si>
  <si>
    <t>G80-G83</t>
  </si>
  <si>
    <t>Н54</t>
  </si>
  <si>
    <t>H54.0</t>
  </si>
  <si>
    <t>H65.0, H65.1, H66.0</t>
  </si>
  <si>
    <t>H65.2-4, H66.1-3</t>
  </si>
  <si>
    <t>H68-H69</t>
  </si>
  <si>
    <t>H72</t>
  </si>
  <si>
    <t>H74</t>
  </si>
  <si>
    <t>H80</t>
  </si>
  <si>
    <t>H81.0</t>
  </si>
  <si>
    <t>Н90</t>
  </si>
  <si>
    <t>Н90.0</t>
  </si>
  <si>
    <t>Н90.3</t>
  </si>
  <si>
    <t>I10</t>
  </si>
  <si>
    <t>I11</t>
  </si>
  <si>
    <t>I12</t>
  </si>
  <si>
    <t>I13</t>
  </si>
  <si>
    <t>I22</t>
  </si>
  <si>
    <t>I25.8</t>
  </si>
  <si>
    <t>I33</t>
  </si>
  <si>
    <t>I40</t>
  </si>
  <si>
    <t>I44.0- I44.3</t>
  </si>
  <si>
    <t>I47.2</t>
  </si>
  <si>
    <t>I48</t>
  </si>
  <si>
    <t>I67.2</t>
  </si>
  <si>
    <t>I70.2, I73.1</t>
  </si>
  <si>
    <t>I80</t>
  </si>
  <si>
    <t>I81</t>
  </si>
  <si>
    <t>J04</t>
  </si>
  <si>
    <t>J05</t>
  </si>
  <si>
    <t>J20-J22</t>
  </si>
  <si>
    <t>J30.1</t>
  </si>
  <si>
    <t>J35- J36</t>
  </si>
  <si>
    <t>К40-К46</t>
  </si>
  <si>
    <t>K50-K52</t>
  </si>
  <si>
    <t>К55-К63</t>
  </si>
  <si>
    <t>К74</t>
  </si>
  <si>
    <t>K80-83</t>
  </si>
  <si>
    <t>K85-K86</t>
  </si>
  <si>
    <t>К85</t>
  </si>
  <si>
    <t>М00-М25</t>
  </si>
  <si>
    <t>M40-M43</t>
  </si>
  <si>
    <t>M80-M94</t>
  </si>
  <si>
    <t>М80-М81</t>
  </si>
  <si>
    <t>N00-N15,N25-N28</t>
  </si>
  <si>
    <t>N17-N19</t>
  </si>
  <si>
    <t>N20-N21, N23</t>
  </si>
  <si>
    <t>N30- N32, N34-N36, N39</t>
  </si>
  <si>
    <t>N60</t>
  </si>
  <si>
    <t>N70</t>
  </si>
  <si>
    <t>N80</t>
  </si>
  <si>
    <t>N91-N94</t>
  </si>
  <si>
    <t>N97</t>
  </si>
  <si>
    <t>Q00-Q07</t>
  </si>
  <si>
    <t>Q20-Q28</t>
  </si>
  <si>
    <t>Q56</t>
  </si>
  <si>
    <t>Q80</t>
  </si>
  <si>
    <t>Q85.0</t>
  </si>
  <si>
    <t>Q90</t>
  </si>
  <si>
    <t>В. Дети (в возрасте 0-17 лет включительно)</t>
  </si>
  <si>
    <t>K56</t>
  </si>
  <si>
    <t>спондилопатии</t>
  </si>
  <si>
    <t>М45-М49</t>
  </si>
  <si>
    <t>14_6_1</t>
  </si>
  <si>
    <t>12.4.1.</t>
  </si>
  <si>
    <t>12.4.2.</t>
  </si>
  <si>
    <t>12_4_2</t>
  </si>
  <si>
    <t>12_4_1</t>
  </si>
  <si>
    <t>К50</t>
  </si>
  <si>
    <t>К51</t>
  </si>
  <si>
    <t>12.5.2.</t>
  </si>
  <si>
    <t>К57</t>
  </si>
  <si>
    <t>12_5_2</t>
  </si>
  <si>
    <t>18.8</t>
  </si>
  <si>
    <t>18.9</t>
  </si>
  <si>
    <t>из них умерло после операций, проведенных с применением ВМТ (из гр.23 т.4000)</t>
  </si>
  <si>
    <t>из них после операций с применением ВМТ (из гр.15 т.4000)</t>
  </si>
  <si>
    <t>№ строки</t>
  </si>
  <si>
    <t>$Должность$</t>
  </si>
  <si>
    <t>$Ответственный$</t>
  </si>
  <si>
    <t>(должность)</t>
  </si>
  <si>
    <t>(Ф.И.О)</t>
  </si>
  <si>
    <t>$Телефон$</t>
  </si>
  <si>
    <t>$ДатаСоставления$</t>
  </si>
  <si>
    <t>(номер контактного телефона)</t>
  </si>
  <si>
    <t>(дата составления документа)</t>
  </si>
  <si>
    <t>(лица старше трудоспособного возраста)</t>
  </si>
  <si>
    <t>X</t>
  </si>
  <si>
    <t>поражения синовильных оболочек и сухожилий</t>
  </si>
  <si>
    <t>из гр.4 в возрасте
до 1 года</t>
  </si>
  <si>
    <t>18_8</t>
  </si>
  <si>
    <t>18_9</t>
  </si>
  <si>
    <t>9_3_1</t>
  </si>
  <si>
    <t>9_3_2</t>
  </si>
  <si>
    <t>Q43</t>
  </si>
  <si>
    <t>из них доставленных по экстренным показаниям</t>
  </si>
  <si>
    <t>из них: отосклероз</t>
  </si>
  <si>
    <t xml:space="preserve">из них: кондуктивная потеря слуха двусторонняя </t>
  </si>
  <si>
    <t>из них операций с применением высоких медицинских технологий (ВМТ)</t>
  </si>
  <si>
    <t>из гр.8 в возрасте
до 1 года</t>
  </si>
  <si>
    <t>из гр.16 в возрасте
до 1 года</t>
  </si>
  <si>
    <t>из них умерло после операций, проведенных с применением ВМТ</t>
  </si>
  <si>
    <t>из них после операций, с применением ВМТ</t>
  </si>
  <si>
    <t>(4300)</t>
  </si>
  <si>
    <t>(4301)</t>
  </si>
  <si>
    <t>#Закладка Код=Таблица4301 Наименование=Таблица4301 ФиксСтолбцов=2 ФиксСтрок=0</t>
  </si>
  <si>
    <t>#Закладка Код=Таблица4300 Наименование=Таблица4300 ФиксСтолбцов=2 ФиксСтрок=0</t>
  </si>
  <si>
    <t>эндоскопической
 аппаратуры</t>
  </si>
  <si>
    <t>криогенной
 аппаратуры</t>
  </si>
  <si>
    <t>операций на сердце и
 магистральных сосудах</t>
  </si>
  <si>
    <t>операций по поводу 
панкреатита (панкреонекроза)</t>
  </si>
  <si>
    <t>выписано пациентов</t>
  </si>
  <si>
    <t>1. СОСТАВ ПАЦИЕНТОВ В СТАЦИОНАРЕ, СРОКИ И ИСХОДЫ ЛЕЧЕНИЯ</t>
  </si>
  <si>
    <t>Выписано  пациентов</t>
  </si>
  <si>
    <t>из них: язва роговицы</t>
  </si>
  <si>
    <t>дегенерация макулы и заднего полюса</t>
  </si>
  <si>
    <t>8_5</t>
  </si>
  <si>
    <t>8.5</t>
  </si>
  <si>
    <t>8_6</t>
  </si>
  <si>
    <t>8.6</t>
  </si>
  <si>
    <t>поступило пациентов в первые 0-6 дней после рождения</t>
  </si>
  <si>
    <t>Поступило пациентов с острыми цереброваскулярными болезнями  (стр. 10.7.1-10.7.5)</t>
  </si>
  <si>
    <t>пациентов в возрасте от 18 до 65 лет</t>
  </si>
  <si>
    <t xml:space="preserve">из них пациентов с острыми цереброваскулярными болезнями (стр.10.7.1-10.7.4) </t>
  </si>
  <si>
    <t>из них: кератопластика</t>
  </si>
  <si>
    <t>задняя витреоэктомия</t>
  </si>
  <si>
    <t>операции по поводу: глаукомы</t>
  </si>
  <si>
    <t>из них: с применением шунтов и дренажей</t>
  </si>
  <si>
    <t>4_4</t>
  </si>
  <si>
    <t>4.4</t>
  </si>
  <si>
    <t>4_5</t>
  </si>
  <si>
    <t>4.5</t>
  </si>
  <si>
    <t>из них: методом факоэмульсификации</t>
  </si>
  <si>
    <t>4_5_1</t>
  </si>
  <si>
    <t>4.5.1</t>
  </si>
  <si>
    <t>из них: катетерных аблаций</t>
  </si>
  <si>
    <t>из них: корригирующие остеотомии</t>
  </si>
  <si>
    <t>на челюстно-лицевой области</t>
  </si>
  <si>
    <t>при травмах костей таза</t>
  </si>
  <si>
    <t>при около- и внутрисуставных переломах</t>
  </si>
  <si>
    <t>на позвоночнике</t>
  </si>
  <si>
    <t>при врожденном вывихе бедра</t>
  </si>
  <si>
    <t>ампутации и экзартикуляции</t>
  </si>
  <si>
    <t>из них: тазобедренного сустава</t>
  </si>
  <si>
    <t>15_8_1</t>
  </si>
  <si>
    <t>15.8.1</t>
  </si>
  <si>
    <t>коленного сустава</t>
  </si>
  <si>
    <t>15_8_2</t>
  </si>
  <si>
    <t>15.8.2</t>
  </si>
  <si>
    <t>из них: операций на челюстно-лицевой области</t>
  </si>
  <si>
    <t>17_1</t>
  </si>
  <si>
    <t>17.1</t>
  </si>
  <si>
    <t>Оперировано
 пациентов – всего (чел)</t>
  </si>
  <si>
    <t>из них: детям</t>
  </si>
  <si>
    <t>из них: у детей</t>
  </si>
  <si>
    <t>тонкой кишки</t>
  </si>
  <si>
    <t>почки</t>
  </si>
  <si>
    <t>008</t>
  </si>
  <si>
    <t>прочих органов</t>
  </si>
  <si>
    <t>009</t>
  </si>
  <si>
    <t>трансплантации 2-х и более органов</t>
  </si>
  <si>
    <t>010</t>
  </si>
  <si>
    <t>#Закладка Код=Таблица2600 Наименование=Таблица2600</t>
  </si>
  <si>
    <t>(2600)</t>
  </si>
  <si>
    <t>Наименование показателя</t>
  </si>
  <si>
    <t>в т.ч. детей</t>
  </si>
  <si>
    <t>полицией</t>
  </si>
  <si>
    <t>обратились самостоятельно</t>
  </si>
  <si>
    <t>#Закладка Код=Таблица2700 Наименование=Таблица2700</t>
  </si>
  <si>
    <t>(2700)</t>
  </si>
  <si>
    <t>не было показаний к госпитализации</t>
  </si>
  <si>
    <t>H35.3</t>
  </si>
  <si>
    <t>Из общего числа пациентов с травмами (стр. 20.0), пациенты:</t>
  </si>
  <si>
    <t>- органу местного самоуправления   в сфере охраны здоровья</t>
  </si>
  <si>
    <t>- Министерству здравоохранения Российской Федерации;</t>
  </si>
  <si>
    <t>5_4_3</t>
  </si>
  <si>
    <t>5.4.3</t>
  </si>
  <si>
    <t>E10.3, E11.3, E12.3, E13.3, E14.3</t>
  </si>
  <si>
    <t xml:space="preserve"> Код по МКБ-10 пересмотра</t>
  </si>
  <si>
    <t>Всего новорожденных с заболеваниями
в том числе с заболеваниями:</t>
  </si>
  <si>
    <t>из них: замедленный рост и недостаточность питания</t>
  </si>
  <si>
    <t>Операции на органах дыхания:</t>
  </si>
  <si>
    <t>из них: с искусственным кровообращением</t>
  </si>
  <si>
    <t>из них : на питающих головной мозг</t>
  </si>
  <si>
    <t xml:space="preserve">экстраинтракраниальные  анастомозы </t>
  </si>
  <si>
    <t>на почечных артериях</t>
  </si>
  <si>
    <t>на аорте</t>
  </si>
  <si>
    <t>Операции на органах брюшной полости:</t>
  </si>
  <si>
    <t>из них: на желудке по поводу язвенной болезни</t>
  </si>
  <si>
    <t xml:space="preserve">аборт </t>
  </si>
  <si>
    <t>плодоразрушающие</t>
  </si>
  <si>
    <t>Число операций, проведенных в стационаре</t>
  </si>
  <si>
    <t xml:space="preserve">Умерло оперированных в стационаре </t>
  </si>
  <si>
    <t>из них с применением высоких медицинских технологий (ВМТ) (из гр.7 т.4000)</t>
  </si>
  <si>
    <t>из них:  экстирпация и надвлагалищная ампутация матки</t>
  </si>
  <si>
    <t>(4002)</t>
  </si>
  <si>
    <t xml:space="preserve">Операций при врожденных пороках развития (ВПР) – всего </t>
  </si>
  <si>
    <t>1_1</t>
  </si>
  <si>
    <t>1.1</t>
  </si>
  <si>
    <t>1_1_1</t>
  </si>
  <si>
    <t>1.1.1</t>
  </si>
  <si>
    <t>ВПР мочеполовой системы</t>
  </si>
  <si>
    <t>1_2</t>
  </si>
  <si>
    <t>1.2</t>
  </si>
  <si>
    <t>Q50-Q64</t>
  </si>
  <si>
    <t>1_2_1</t>
  </si>
  <si>
    <t>1.2.1</t>
  </si>
  <si>
    <t>ВПР нервной системы</t>
  </si>
  <si>
    <t>1_3</t>
  </si>
  <si>
    <t>1.3</t>
  </si>
  <si>
    <t>1_3_1</t>
  </si>
  <si>
    <t>1.3.1</t>
  </si>
  <si>
    <t>ВПР органов зрения</t>
  </si>
  <si>
    <t>1_4</t>
  </si>
  <si>
    <t>1.4</t>
  </si>
  <si>
    <t>Q10-Q15</t>
  </si>
  <si>
    <t>1_4_1</t>
  </si>
  <si>
    <t>1.4.1</t>
  </si>
  <si>
    <t>ВПР органов дыхания</t>
  </si>
  <si>
    <t>1_5</t>
  </si>
  <si>
    <t>1.5</t>
  </si>
  <si>
    <t>Q30-Q34</t>
  </si>
  <si>
    <t>1_5_1</t>
  </si>
  <si>
    <t>1.5.1</t>
  </si>
  <si>
    <t>расщелина губы и неба</t>
  </si>
  <si>
    <t>1_6</t>
  </si>
  <si>
    <t>1.6</t>
  </si>
  <si>
    <t>Q35-Q37</t>
  </si>
  <si>
    <t>1_6_1</t>
  </si>
  <si>
    <t>1.6.1</t>
  </si>
  <si>
    <t>ретинопатия недоношенных (родившихся в сроки 22-37 недель беременности)</t>
  </si>
  <si>
    <t>1_7</t>
  </si>
  <si>
    <t>1.7</t>
  </si>
  <si>
    <t>H35.1</t>
  </si>
  <si>
    <t>Из общего числа операций (единиц)</t>
  </si>
  <si>
    <t>Код по ОКЕИ: единица-642</t>
  </si>
  <si>
    <t>Наименование трансплантаций</t>
  </si>
  <si>
    <t>Трансплантаций всего, в том числе:</t>
  </si>
  <si>
    <t>легкого</t>
  </si>
  <si>
    <t>Проведено операций (трансплантаций) - всего</t>
  </si>
  <si>
    <t>Число операций, при которых наблюдались осложнения (из гр.3)</t>
  </si>
  <si>
    <t>Умерло оперированных (из гр.3)</t>
  </si>
  <si>
    <t>из них: детей (из гр.7)</t>
  </si>
  <si>
    <t>Направлено материалов на морфологическое исследование (из гр.3)</t>
  </si>
  <si>
    <t>(подпись)</t>
  </si>
  <si>
    <t>в том числе: злокачественные новообразования</t>
  </si>
  <si>
    <t>из них: острые респираторные инфекции верхних дыхательных путей</t>
  </si>
  <si>
    <t>из гр.12 в возрасте
до 1 года</t>
  </si>
  <si>
    <t>из гр.20 в возрасте до 1 года</t>
  </si>
  <si>
    <t>из гр.24 в возрасте
до 1 года</t>
  </si>
  <si>
    <t>H16.0</t>
  </si>
  <si>
    <t>20 января</t>
  </si>
  <si>
    <t>из них: апластические анемии</t>
  </si>
  <si>
    <t>другие формы острых ишемических болезней сердца</t>
  </si>
  <si>
    <t xml:space="preserve"> внутричерепная травма</t>
  </si>
  <si>
    <t>из них: имплантация кардиостимулятора</t>
  </si>
  <si>
    <t>вакуум – экстракция</t>
  </si>
  <si>
    <t>Наименование показателей</t>
  </si>
  <si>
    <t>лица старше трудоспособного 
возраста</t>
  </si>
  <si>
    <t>Число</t>
  </si>
  <si>
    <t>Код по ОКЕИ: единица-642, человек – 792</t>
  </si>
  <si>
    <t>Код по ОКЕИ: человек – 792</t>
  </si>
  <si>
    <t>#Закладка Код=Таблица4400 Наименование=Таблица4400 ФиксСтолбцов=6 ФиксСтрок=6</t>
  </si>
  <si>
    <t>СВЕДЕНИЯ О ДЕЯТЕЛЬНОСТИ ПОДРАЗДЕЛЕНИЙ МЕДИЦИНСКОЙ ОРГАНИЗАЦИИ, ОКАЗЫВАЮЩИХ МЕДИЦИНСКУЮ ПОМОЩЬ В СТАЦИОНАРНЫХ УСЛОВИЯХ</t>
  </si>
  <si>
    <t xml:space="preserve">Органы местного самоуправления в сфере охраны здоровья:                               </t>
  </si>
  <si>
    <t>Органы исполнительной власти субъекта Российской Федерации  в сфере
   охраны здоровья</t>
  </si>
  <si>
    <t>из них: фолликулярная лимфома</t>
  </si>
  <si>
    <t>мелкоклеточная (диффузная) нефолликулярная лимфома</t>
  </si>
  <si>
    <t>мелкоклеточная с расщепленными ядрами (диффузная) нефолликулярная лимфома</t>
  </si>
  <si>
    <t>зрелые Т/NK-клеточные лимфомы</t>
  </si>
  <si>
    <t>3_1_1_7_1</t>
  </si>
  <si>
    <t xml:space="preserve">из них: другие зрелые Т/NK-клеточные лимфомы </t>
  </si>
  <si>
    <t>сахарный диабет II типа</t>
  </si>
  <si>
    <t>с поражением глаз</t>
  </si>
  <si>
    <t>G70.0, 2</t>
  </si>
  <si>
    <t>хориоретинальное воспаление</t>
  </si>
  <si>
    <t>Н30</t>
  </si>
  <si>
    <t>отслойка сетчатки с разрывом сетчатки</t>
  </si>
  <si>
    <t>Н33.0</t>
  </si>
  <si>
    <t>дегенеративная миопия</t>
  </si>
  <si>
    <t>8.7</t>
  </si>
  <si>
    <t>8_7</t>
  </si>
  <si>
    <t>Н44.2</t>
  </si>
  <si>
    <t>болезни зрительного нерва и зрительных путей</t>
  </si>
  <si>
    <t>8_8</t>
  </si>
  <si>
    <t>8.8</t>
  </si>
  <si>
    <t>Н46-H48</t>
  </si>
  <si>
    <t xml:space="preserve">атрофия зрительного нерва </t>
  </si>
  <si>
    <t>8_8_1</t>
  </si>
  <si>
    <t>8.8.1</t>
  </si>
  <si>
    <t>Н47.2</t>
  </si>
  <si>
    <t>8_9</t>
  </si>
  <si>
    <t>8.9</t>
  </si>
  <si>
    <t>8_9_1</t>
  </si>
  <si>
    <t>8.9.1</t>
  </si>
  <si>
    <t>из них: слепота обоих глаз</t>
  </si>
  <si>
    <t>слепота и пониженное зрение</t>
  </si>
  <si>
    <t>из них: болезни среднего уха и сосцевидного отростка</t>
  </si>
  <si>
    <t xml:space="preserve">гипертензивная болезнь почек (гипертоническая болезнь с преимущественным поражением  почек) </t>
  </si>
  <si>
    <t>гипертензивная болезнь сердца и  почек (гипертоническая болезнь с преимущественным поражением сердца и почек)</t>
  </si>
  <si>
    <t>I30-I51</t>
  </si>
  <si>
    <t>из них:острый перикардит</t>
  </si>
  <si>
    <t xml:space="preserve">I30 </t>
  </si>
  <si>
    <t>J09-J11</t>
  </si>
  <si>
    <t>пневмонии</t>
  </si>
  <si>
    <t>другая хроническая обструктивная  легочная болезнь</t>
  </si>
  <si>
    <t>бронхоэктатическая болезнь</t>
  </si>
  <si>
    <t>J47</t>
  </si>
  <si>
    <t>J44</t>
  </si>
  <si>
    <t>синдром раздраженного кишечника</t>
  </si>
  <si>
    <t>12_5_3</t>
  </si>
  <si>
    <t>12.5.3</t>
  </si>
  <si>
    <t>K58</t>
  </si>
  <si>
    <t>трещина и свищ области заднего прохода и прямой кишки</t>
  </si>
  <si>
    <t>12_5_4</t>
  </si>
  <si>
    <t>12.5.4</t>
  </si>
  <si>
    <t>К60</t>
  </si>
  <si>
    <t>абсцесс области заднего прохода и прямой кишки</t>
  </si>
  <si>
    <t>12_5_5</t>
  </si>
  <si>
    <t>12.5.5</t>
  </si>
  <si>
    <t>К64</t>
  </si>
  <si>
    <t>из них: острый панкреатит</t>
  </si>
  <si>
    <t>12_8_1</t>
  </si>
  <si>
    <t>12.8.1</t>
  </si>
  <si>
    <t>12_10</t>
  </si>
  <si>
    <t>12.10</t>
  </si>
  <si>
    <t>12_10_1</t>
  </si>
  <si>
    <t>12.10.1</t>
  </si>
  <si>
    <t>из них: пузырчатка</t>
  </si>
  <si>
    <t>L10</t>
  </si>
  <si>
    <t>буллезный пемфигоид</t>
  </si>
  <si>
    <t xml:space="preserve">дерматит герпетиформный Дюринга </t>
  </si>
  <si>
    <t>L12</t>
  </si>
  <si>
    <t>L13.0</t>
  </si>
  <si>
    <t>псориаз</t>
  </si>
  <si>
    <t>из него: псориаз артропатический</t>
  </si>
  <si>
    <t>13_4_1</t>
  </si>
  <si>
    <t>13.4.1</t>
  </si>
  <si>
    <t>13_6</t>
  </si>
  <si>
    <t>13.6</t>
  </si>
  <si>
    <t>из них:</t>
  </si>
  <si>
    <t>из них: системная красная волчанка</t>
  </si>
  <si>
    <t>14_2_1</t>
  </si>
  <si>
    <t>14.2.1</t>
  </si>
  <si>
    <t>М32</t>
  </si>
  <si>
    <t>из них: анкилозирующий спондилит</t>
  </si>
  <si>
    <t>14_4_1</t>
  </si>
  <si>
    <t>14.4.1</t>
  </si>
  <si>
    <t xml:space="preserve">М45 </t>
  </si>
  <si>
    <t>М65-М67</t>
  </si>
  <si>
    <t>N70-N73, N75-N76</t>
  </si>
  <si>
    <t>эрозия и эктропион шейки матки</t>
  </si>
  <si>
    <t>N86</t>
  </si>
  <si>
    <t>15_11</t>
  </si>
  <si>
    <t>15.11</t>
  </si>
  <si>
    <t>врожденные аномалии [пороки развития], деформации и хромосомные нарушения</t>
  </si>
  <si>
    <t>врожденные аномалии глаза</t>
  </si>
  <si>
    <t>врожденные аномалии органов пищеварения</t>
  </si>
  <si>
    <t>Q38 - Q45</t>
  </si>
  <si>
    <t>из них: болезнь Гиршпрунга</t>
  </si>
  <si>
    <t>18_4_1</t>
  </si>
  <si>
    <t>18.4.1</t>
  </si>
  <si>
    <t>Q50-Q52</t>
  </si>
  <si>
    <t>отравления лекарственными средствами, медикаментами и биологическими веществами</t>
  </si>
  <si>
    <t>токсическое действие веществ  преимущественно немедицинского назначения</t>
  </si>
  <si>
    <t>20_5</t>
  </si>
  <si>
    <t>20.5</t>
  </si>
  <si>
    <t>T36-T50</t>
  </si>
  <si>
    <t>из них: отравление наркотиками</t>
  </si>
  <si>
    <t>T40.0-T40.6</t>
  </si>
  <si>
    <t>T51-T65</t>
  </si>
  <si>
    <t>из них: доставленных по экстренным показаниям</t>
  </si>
  <si>
    <t>из них: пациентов, доставленных скорой мед. помощью (из гр.5)</t>
  </si>
  <si>
    <t>из них:  болезнь Паркинсона</t>
  </si>
  <si>
    <t>другие экстрапирамидные и двигательные нарушения</t>
  </si>
  <si>
    <t>из них: рассеянный склероз</t>
  </si>
  <si>
    <t>из них:  эпилепсия, эпилептический статус</t>
  </si>
  <si>
    <t xml:space="preserve"> из них: синдром Гийена-Барре</t>
  </si>
  <si>
    <t>умерло новорожденных в первые 168 часов жизни</t>
  </si>
  <si>
    <t xml:space="preserve"> Из общего числа умерших  умерло пациентов с инфарктом миокарда (стр. 10.4.2+10.4.3) в первые 24 часа после поступления в стационар</t>
  </si>
  <si>
    <t xml:space="preserve"> Из числа умерших в первые в 24 часа поступления в стационар пациентов с инфарктом миокарда проведена:</t>
  </si>
  <si>
    <t>медицинская помощь была оказана в амбулаторных условиях</t>
  </si>
  <si>
    <t>направлены для оказания медицинской помощи в стационарных условиях</t>
  </si>
  <si>
    <t>(3000) СОСТАВ НОВОРОЖДЕННЫХ С ЗАБОЛЕВАНИЯМИ, ПОСТУПИВШИХ В ВОЗРАСТЕ 0 - 6 ДНЕЙ ЖИЗНИ, И ИСХОДЫ ИХ ЛЕЧЕНИЯ</t>
  </si>
  <si>
    <t>J00-J06, J09-J11</t>
  </si>
  <si>
    <t>Пневмонии</t>
  </si>
  <si>
    <t>Инфекции кожи и подкожной клетчатки</t>
  </si>
  <si>
    <t>3. ХИРУРГИЧЕСКАЯ РАБОТА ОРГАНИЗАЦИИ</t>
  </si>
  <si>
    <t>код по ОКЕИ: единица - 642, человек - 792</t>
  </si>
  <si>
    <t>из них: на трахее</t>
  </si>
  <si>
    <t>пневмонэктомия</t>
  </si>
  <si>
    <t>эксплоративная торакотомия</t>
  </si>
  <si>
    <t>грыжесечение при неущемленной грыже</t>
  </si>
  <si>
    <t xml:space="preserve">на кишечнике </t>
  </si>
  <si>
    <t>9_6</t>
  </si>
  <si>
    <t>9.6</t>
  </si>
  <si>
    <t>из них: на прямой кишке</t>
  </si>
  <si>
    <t>9_6_1</t>
  </si>
  <si>
    <t>9.6.1</t>
  </si>
  <si>
    <t>по поводу геммороя</t>
  </si>
  <si>
    <t>9_7</t>
  </si>
  <si>
    <t>9.7</t>
  </si>
  <si>
    <t>наложение щипцов</t>
  </si>
  <si>
    <t>эндопротезирование, всего</t>
  </si>
  <si>
    <t xml:space="preserve">на грудной стенке </t>
  </si>
  <si>
    <t xml:space="preserve">из них: торакомиопластика </t>
  </si>
  <si>
    <t>торакостомия</t>
  </si>
  <si>
    <t>15_9_1</t>
  </si>
  <si>
    <t>15_9_2</t>
  </si>
  <si>
    <t>15.9.1</t>
  </si>
  <si>
    <t>15.9.2</t>
  </si>
  <si>
    <t>операции на средостении</t>
  </si>
  <si>
    <t>из них: операции на вилочковой железе</t>
  </si>
  <si>
    <t>операции на пищеводе</t>
  </si>
  <si>
    <t>Всего
 (из гр.3 т.4000)</t>
  </si>
  <si>
    <t>Всего
 (из гр.11 т.4000)</t>
  </si>
  <si>
    <t>Всего 
(из гр.19 т.4000)</t>
  </si>
  <si>
    <t>Код по ОКЕИ: единица - 642, человек - 792</t>
  </si>
  <si>
    <t>Наименование операций</t>
  </si>
  <si>
    <t>из них: у родившихся в сроки 22-37 недель беременности</t>
  </si>
  <si>
    <t>из них:  у родившихся в сроки 22-37 недель беременности</t>
  </si>
  <si>
    <t>из них: стерилизации женщин</t>
  </si>
  <si>
    <t>крупноклеточная (диффузная)  нефолликулярная лимфома</t>
  </si>
  <si>
    <t>другие типы диффузных нефолликулярных лимфом</t>
  </si>
  <si>
    <t>диффузная  нефолликулярная лимфома неуточненная</t>
  </si>
  <si>
    <t xml:space="preserve">из них: токсическое действие алкоголя </t>
  </si>
  <si>
    <t>синдром Дауна</t>
  </si>
  <si>
    <t>нейрофиброматоз (незлокачественный)</t>
  </si>
  <si>
    <t>врожденный ихтиоз</t>
  </si>
  <si>
    <t>неопределенность пола и   псевдогермафродитизм</t>
  </si>
  <si>
    <t>врожденные аномалии женских половых    органов</t>
  </si>
  <si>
    <t>врожденные аномалии системы   кровообращения</t>
  </si>
  <si>
    <t xml:space="preserve">из них:   врожденные аномалии [пороки развития] нервной системы  </t>
  </si>
  <si>
    <t>из них: сальпингит и оофорит</t>
  </si>
  <si>
    <t>из них:     остеопорозы</t>
  </si>
  <si>
    <t>остеопатии и хондропатии</t>
  </si>
  <si>
    <t>деформирующие дорсопатии</t>
  </si>
  <si>
    <t>из  них:  артропатии</t>
  </si>
  <si>
    <t>болезни поджелудочной железы</t>
  </si>
  <si>
    <t>из них: эссенциальная гипертензия</t>
  </si>
  <si>
    <t>острый миокардит</t>
  </si>
  <si>
    <t>кардиомиопатия</t>
  </si>
  <si>
    <t>желудочковая тахикардия</t>
  </si>
  <si>
    <t>фибрилляция и трепетание предсердий</t>
  </si>
  <si>
    <t>из них: церебральный атеросклероз</t>
  </si>
  <si>
    <t>из них: флебит и тромбофлебит</t>
  </si>
  <si>
    <t>тромбоз портальной вены</t>
  </si>
  <si>
    <t>из них: острый ларингит и трахеит</t>
  </si>
  <si>
    <t xml:space="preserve">острый обструктивный ларингит [круп] и эпиглоттит </t>
  </si>
  <si>
    <t>грипп</t>
  </si>
  <si>
    <t>аллергический ринит (поллиноз)</t>
  </si>
  <si>
    <t>хронические болезни миндалин       и аденоидов, перитонзиллярный      абсцесс</t>
  </si>
  <si>
    <t>из  них: болезнь Крона</t>
  </si>
  <si>
    <t>язвенный колит</t>
  </si>
  <si>
    <t>из них: паралитический илеус и непроходимость кишечника без грыжи</t>
  </si>
  <si>
    <t>дивертикулярная болезнь кишечника</t>
  </si>
  <si>
    <t>коррекция приобретенных поражений клапанов сердца</t>
  </si>
  <si>
    <t>при нарушении ритма — всего</t>
  </si>
  <si>
    <t>по поводу ишемических болезней сердца</t>
  </si>
  <si>
    <t>из них: аортокоронарное шунтирование</t>
  </si>
  <si>
    <t>ангиопластика коронарных артерий</t>
  </si>
  <si>
    <t>10_6_7</t>
  </si>
  <si>
    <t>10.6.7</t>
  </si>
  <si>
    <t>20_5_1</t>
  </si>
  <si>
    <t>20.5.1</t>
  </si>
  <si>
    <t>11_11</t>
  </si>
  <si>
    <t>11.11</t>
  </si>
  <si>
    <t>после операций ортопедических, травматологических при дефектах и пороках развития позвоночника, пластики суставов, эндопротезирования и реэндопротезирования, реплантаций конечностей
 реэндопротезирования, реплантаций конечностей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</si>
  <si>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 юридического лица)</t>
  </si>
  <si>
    <r>
      <rPr>
        <sz val="8"/>
        <rFont val="Tahoma"/>
        <family val="2"/>
        <charset val="204"/>
      </rPr>
      <t>из них:</t>
    </r>
    <r>
      <rPr>
        <b/>
        <sz val="8"/>
        <rFont val="Tahoma"/>
        <family val="2"/>
        <charset val="204"/>
      </rPr>
      <t xml:space="preserve">
ВПР системы кровообращения
</t>
    </r>
  </si>
  <si>
    <t xml:space="preserve">кесарево сечение в сроке 22 недель беременности и более </t>
  </si>
  <si>
    <t>кесарево сечение  в сроке менее 22 недель беременности</t>
  </si>
  <si>
    <t>Операции на пищеводе</t>
  </si>
  <si>
    <t>Из гр. 3 направлено материалов на морфол. исследование</t>
  </si>
  <si>
    <t>экстирпация и надвлагалищная ампутация матки в сроке 22 недель беременности и более, в родах и после родов</t>
  </si>
  <si>
    <t>экстирпация и надвлагалищная ампутация матки при прерывании беременности в сроке менее 22 недель беременности или после прерывания</t>
  </si>
  <si>
    <t>из них: бактериальный сепсис новорожденного</t>
  </si>
  <si>
    <t>Из общего числа отказов в госпитализации (из формы №001/у): отказ пациента от госпитализации</t>
  </si>
  <si>
    <t xml:space="preserve">Из общего числа выписанных (стр.1, гр.4) было направлено на лечение в стационарных условиях: поликлиникой </t>
  </si>
  <si>
    <t xml:space="preserve"> Умерло беременных, рожениц и родильниц ( при сроке беременности 22 недели и более )</t>
  </si>
  <si>
    <t>Из них умерло от заболеваний, осложнивших беременность и роды</t>
  </si>
  <si>
    <t xml:space="preserve"> пострадавшие в ДТП</t>
  </si>
  <si>
    <t>из него: сахарный диабет I типа</t>
  </si>
  <si>
    <t xml:space="preserve"> из них: ревматические поражения клапанов</t>
  </si>
  <si>
    <t>10_2_1</t>
  </si>
  <si>
    <t>10.2.1</t>
  </si>
  <si>
    <t>I05-I08</t>
  </si>
  <si>
    <t>из нее: постинфарктный кардиосклероз</t>
  </si>
  <si>
    <t>острый и подострый эндокардит</t>
  </si>
  <si>
    <t>предсердно-желудочковая  (атриовентрикулярная) блокада</t>
  </si>
  <si>
    <t>К61</t>
  </si>
  <si>
    <t>юридические лица - медицинские организации, имеющие подразделения, оказывающие медицинскую помощь в стационарных условиях:</t>
  </si>
  <si>
    <t>до 20 февраля</t>
  </si>
  <si>
    <t>до 5 марта</t>
  </si>
  <si>
    <t>- территориальному органу Росстата в субъекте Российской Федерации 
  по установленному им адресу</t>
  </si>
  <si>
    <t>25 марта</t>
  </si>
  <si>
    <t>проведено паталого-анатомических вскрытий</t>
  </si>
  <si>
    <t>из них установлено расхождений диагнозов</t>
  </si>
  <si>
    <t>проведено судебно-медицинских вскрытий</t>
  </si>
  <si>
    <t>Из гр.3: проведено операций по поводу злокачественных новообразований</t>
  </si>
  <si>
    <t>экстирпация  и надвлагалищная ампутация матки в сроке 22 недели беременности и более, в родах и после родов</t>
  </si>
  <si>
    <t>экстирпация  и надвлагалищная ампутация матки при прерывании беременности в сроке менее 22 недель беременности или после прерывания</t>
  </si>
  <si>
    <t>Операции у детей в возрасте до 1 года</t>
  </si>
  <si>
    <t>Коды по МКБ-10</t>
  </si>
  <si>
    <t>Число операций в стационаре (гр.5 стр.1 табл.4000)</t>
  </si>
  <si>
    <t>из них операций с применением высоких медицинских технологий (ВМП) (гр.9 стр.1 табл.4000)</t>
  </si>
  <si>
    <t>Число операций, при которых наблюдались осложнения в стационаре (гр.13 стр.1 табл.4000)</t>
  </si>
  <si>
    <t>Умерло оперированных в стационаре (гр.21 стр.1 табл.4000)</t>
  </si>
  <si>
    <t>из них дети до 17 лет включительно</t>
  </si>
  <si>
    <t>Из общего числа операций (стр.1, гр.3 табл..4000) проведено операций с использованием: лазерной  аппаратуры</t>
  </si>
  <si>
    <t>Из числа операций на сосудах, питающих головной мозг (из табл. 4000) (стр.  8.1.1.) проведено операций при внутримозговом кровоизлиянии</t>
  </si>
  <si>
    <t>E-mail</t>
  </si>
  <si>
    <r>
      <rPr>
        <sz val="8"/>
        <rFont val="Tahoma"/>
        <family val="2"/>
        <charset val="204"/>
      </rPr>
      <t>в том числе:</t>
    </r>
    <r>
      <rPr>
        <b/>
        <sz val="8"/>
        <rFont val="Tahoma"/>
        <family val="2"/>
        <charset val="204"/>
      </rPr>
      <t xml:space="preserve"> некоторые инфекционные и паразитарные болезни  </t>
    </r>
  </si>
  <si>
    <t>по ОКЕИ: единица-642, человек - 792</t>
  </si>
  <si>
    <t>Поступило пациентов с инфарктом миокарда в стационар</t>
  </si>
  <si>
    <t>#Закладка Код=Таблица2000 Наименование=Таблица2000 ФиксСтолбцов=4 ФиксСтрок=10</t>
  </si>
  <si>
    <t>#Закладка Код=Таблица3000 Наименование=Таблица3000 ФиксСтолбцов=4 ФиксСтрок=9</t>
  </si>
  <si>
    <t>#Закладка Код=Таблица4000 Наименование=Таблица4000 ФиксСтолбцов=3 ФиксСтрок=9</t>
  </si>
  <si>
    <t>#Закладка Код=Таблица4001 Наименование=Таблица4001 ФиксСтолбцов=3 ФиксСтрок=10</t>
  </si>
  <si>
    <t>#Закладка Код=Таблица4002 Наименование=Таблица4002 ФиксСтолбцов=3 ФиксСтрок=8</t>
  </si>
  <si>
    <t>#Закладка Код=Таблица4100 Наименование=Таблица4100 ФиксСтолбцов=3 ФиксСтрок=7</t>
  </si>
  <si>
    <t>#Закладка Код=Таблица4200 Наименование=Таблица4200 ФиксСтолбцов=2 ФиксСтрок=8</t>
  </si>
  <si>
    <t>#Закладка Код=Таблица4201 Наименование=Таблица4201 ФиксСтолбцов=4 ФиксСтрок=7</t>
  </si>
  <si>
    <t>из них: пациентов, доставленных скорой мед. помощью (из гр. 5)</t>
  </si>
  <si>
    <t>из гр. 5: пациентов, доставленных скорой мед.  помощью</t>
  </si>
  <si>
    <t>из гр. 4 в возрасте  до 1 года</t>
  </si>
  <si>
    <t>из них (из гр.8): в возрасте до 1 года</t>
  </si>
  <si>
    <t>- органу исполнительной власти субъекта Российской Федерации в сфере охраны здоровья</t>
  </si>
  <si>
    <t>S05</t>
  </si>
  <si>
    <t>травма глаза и глазницы</t>
  </si>
  <si>
    <t>20_6</t>
  </si>
  <si>
    <t>20.6</t>
  </si>
  <si>
    <t>20_6_1</t>
  </si>
  <si>
    <t>20.6.1</t>
  </si>
  <si>
    <t>Кроме того: факторы, влияющие на состояние здоровья населения и обращения в медицинские организации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</si>
  <si>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</si>
  <si>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</si>
  <si>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</si>
  <si>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</si>
  <si>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</si>
  <si>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</si>
  <si>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</si>
  <si>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</si>
  <si>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</si>
  <si>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</si>
  <si>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</si>
  <si>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</si>
  <si>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</si>
  <si>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</si>
  <si>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</si>
  <si>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</si>
  <si>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</si>
  <si>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</si>
  <si>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#Закладка Код=Таблица2800 Наименование=Таблица2800</t>
  </si>
  <si>
    <t>Замещение жизненно важных функций (искусственная вентиляция легких, экстракорпоральные методы лечения, экстракорпоральная мембранная оксигенация, контрпульсация, прессорная поддержка и др.) в отделениях анестезиологии и реанимации: до 1 суток</t>
  </si>
  <si>
    <t>до 3-х суток</t>
  </si>
  <si>
    <t>30 суток и более</t>
  </si>
  <si>
    <t>в течение 1 суток</t>
  </si>
  <si>
    <t>умерло: в течение 1 часа</t>
  </si>
  <si>
    <t>7_0_1</t>
  </si>
  <si>
    <t>7_0_2</t>
  </si>
  <si>
    <t>7_5_2</t>
  </si>
  <si>
    <t>7.5.2</t>
  </si>
  <si>
    <t>7_5_2_1</t>
  </si>
  <si>
    <t>7.5.2.1</t>
  </si>
  <si>
    <t>#Закладка Код=Таблица4110 Наименование=Таблица4110 ФиксСтолбцов=4 ФиксСтрок=7</t>
  </si>
  <si>
    <t>Виды анестезий</t>
  </si>
  <si>
    <t>Проведено анестезий</t>
  </si>
  <si>
    <t>экстренных</t>
  </si>
  <si>
    <t>плановых</t>
  </si>
  <si>
    <t>Умерло пациентов</t>
  </si>
  <si>
    <t>Аналгоседация</t>
  </si>
  <si>
    <t>Эпидуральная анестезия</t>
  </si>
  <si>
    <t>Спинальная (субарахноидальная) анестезия</t>
  </si>
  <si>
    <t>Спинально-эпидуральная анестезия</t>
  </si>
  <si>
    <t>Тотальная внутривенная анестезия</t>
  </si>
  <si>
    <t>Комбинированный эндотрахеальный наркоз</t>
  </si>
  <si>
    <t>Сочетанная анестезия</t>
  </si>
  <si>
    <t>Сакральная анестезия</t>
  </si>
  <si>
    <t>Внутриполостная анестезия</t>
  </si>
  <si>
    <t xml:space="preserve">Из числа стентирований (из табл. 4000) (стр.7.5.2.1) – проведено пациентам с инфарктом  миокарда   </t>
  </si>
  <si>
    <t xml:space="preserve">из гр.28 умерло в возрасте до 1 года </t>
  </si>
  <si>
    <t>злокачественные новообразования сетчатки</t>
  </si>
  <si>
    <t>С69.2</t>
  </si>
  <si>
    <t>отклонения от нормы сердечного ритма, сердечные шумы и другие сердечные звуки</t>
  </si>
  <si>
    <t>гангрена, не классифицированная в других рубриках</t>
  </si>
  <si>
    <t>аномальные  показатели кровяного давления при отсутствии диагноза</t>
  </si>
  <si>
    <t>кровотечение из дыхательных путей</t>
  </si>
  <si>
    <t>кашель, анормальное дыхание, боль в горле и в груди</t>
  </si>
  <si>
    <t>другие симптомы и признаки, относящиеся к  системам кровообращения и дыхания (асфиксия, плеврит, мокрота, хрипы, слабый пульс)</t>
  </si>
  <si>
    <t>боли в области живота и таза</t>
  </si>
  <si>
    <t>тошнота и рвота, изжога, дисфагия</t>
  </si>
  <si>
    <t>метеоризм и родственные состояния, недержание кала</t>
  </si>
  <si>
    <t>гепатомегалия и спленомегалия, не классифицированные в других рубриках, неуточненная желтуха</t>
  </si>
  <si>
    <t>асцит</t>
  </si>
  <si>
    <t>другие симтомы и признаки, относящиеся,к системе пищеварения и брюшной полости (внутрибрюшное или тазовое выбухание, уплотнение и припухлость, аномальные шумы кишечника, видимая перистальтика, напряжение живота, изменения в деятельности кишечника, неприятный запах изо рта)</t>
  </si>
  <si>
    <t>нарушения кожной чувствительности</t>
  </si>
  <si>
    <t>сыпь и др. неспецифические кожные высыпания</t>
  </si>
  <si>
    <t>локализованное выбухание, уплотнение или припухлость кожи и подкожной клетчатки</t>
  </si>
  <si>
    <t>другие кожные изменения (цианоз, бледность, гиперемия, изменения структуры кожи)</t>
  </si>
  <si>
    <t>анормальные непроизвольные движения (тремор, судорога, спазм)</t>
  </si>
  <si>
    <t>нарушения походки и подвижности, другое нарушение координации</t>
  </si>
  <si>
    <t>другие признаки и симптомы, относящиеся к нервной и костно-мышечной системам (тетания, менингизм, анормальный рефлекс, анормальное положение тела, щелкающее бедро и т.п.)</t>
  </si>
  <si>
    <t>боль, связанная с мочеиспусканием, неспецифическая гематурия, недержание мочи неуточненное, задержка мочи, анурия и олигурия, полиурия, выделения из уретры</t>
  </si>
  <si>
    <t xml:space="preserve">другие симптомы и признаки, относящиеся к  мочевыделительной системе </t>
  </si>
  <si>
    <t>сомнолентность, ступор и кома</t>
  </si>
  <si>
    <t>другие симптомы и признаки, относящиеся к познавательной способности и осознанию (нарушение ориентировки неуточненное, антероградная и ретроградная амнезия, другие амнезии</t>
  </si>
  <si>
    <t>головокружение и нарушение устойчивости</t>
  </si>
  <si>
    <t>нарушения обоняния и вкусовой чувствительности, другие симптомы и признаки, относящиеся к общим ощущениям и восприятиям (слуховые, зрительные и другие галлюцинации)</t>
  </si>
  <si>
    <t>симптомы и признаки, относящиеся к эмоциональному состоянию (нервозность, беспокойство и возбуждение, тревога, деморализация и апатия, раздражительность, враждебность, агрессивность, эмоциональный шок и стресс</t>
  </si>
  <si>
    <t>симптомы и признаки, относящиеся к внешнему виду и поведению (низкий уровень личной гигиены, причудливый внешний вид, заторможенность и замедленная реакция, подозрительность и т.п.)</t>
  </si>
  <si>
    <t>нарушения речи, не классифицированные в других рубриках (дисфагия, афазия, дизартрия и анартрия)</t>
  </si>
  <si>
    <t>дислексия и др. нарушения узнавания и понимания символов и знаков, не классифицированные в других рубриках</t>
  </si>
  <si>
    <t>нарушения голоса</t>
  </si>
  <si>
    <t>лихорадка неясного происхождения, головная боль, боль, не классифицированная в др. рубриках, недомогание и утомляемость</t>
  </si>
  <si>
    <t>старость</t>
  </si>
  <si>
    <t>обморок и коллапс, судороги, не классифицированные в других рубриках, шок не классифицированный в других рубриках (кардиогенный, гиповолемический, эндотоксический, неуточненный)</t>
  </si>
  <si>
    <t>кровотечение, не классифицированное в других рубриках</t>
  </si>
  <si>
    <t>увеличение лимфатических  узлов</t>
  </si>
  <si>
    <t>отёк, не классифицированный в других рубриках</t>
  </si>
  <si>
    <t>гипергидроз</t>
  </si>
  <si>
    <t>отсутствие ожидаемого нормального физиологического развития</t>
  </si>
  <si>
    <t>симптомы и признаки, связанные с пиемом пищи и жидкости (анорексия, полидипсия, полифагия, аномальная потеря массы тела, аномальная прибавка массы тела)</t>
  </si>
  <si>
    <t>кахексия</t>
  </si>
  <si>
    <t xml:space="preserve">другие общие симптомы и признаки (гипотермия, неспецифические симптомы, характерные для младенцев, сухой рот, пальцы в виде барабанных палочек), неизвестные и неуточненные причины заболевания </t>
  </si>
  <si>
    <t>ускоренное оседание эритроцитов и аномалии вязкости  плазмы крови,аномалии эритроцитов и лейкоцитов</t>
  </si>
  <si>
    <t>повышенное содержание глюкозы в крови, отклонение от нормы содержания ферментов в сыворотке</t>
  </si>
  <si>
    <t xml:space="preserve">лабораторное обнаружение вируса иммунодефицита человека (ВИЧ), другие отклонения от нормы, выявленные при иммунологическом исследовании сыворотки, </t>
  </si>
  <si>
    <t>обнаружение лекарственных средств и других веществ в норме не присутствующих в крови (алкоголь, наркотические и психотропные вещества, др. уточненные и неуточненные вещества), другие отклонения от нормы химического состава крови</t>
  </si>
  <si>
    <t>отклонения от нормы, выявленные при исследовании мочи, при отсутствии установленного диагноза</t>
  </si>
  <si>
    <t>отклонения от нормы, выявленные при исследовании других жидкостей, субстанций и тканей организма, при отсутствии установленного диагноза</t>
  </si>
  <si>
    <t>отклонения от нормы, выявленные при получении диагностических изображений в ходе исследований органов и систем</t>
  </si>
  <si>
    <t>неточно обозначенные и неизвестные причины смерти</t>
  </si>
  <si>
    <t>19.1</t>
  </si>
  <si>
    <t>R00 - R01</t>
  </si>
  <si>
    <t>19.2</t>
  </si>
  <si>
    <t>R02</t>
  </si>
  <si>
    <t>19.3</t>
  </si>
  <si>
    <t>R03</t>
  </si>
  <si>
    <t>19.4</t>
  </si>
  <si>
    <t>R04</t>
  </si>
  <si>
    <t>19.5</t>
  </si>
  <si>
    <t>R05-R07</t>
  </si>
  <si>
    <t>19.6</t>
  </si>
  <si>
    <t>R09</t>
  </si>
  <si>
    <t>19.7</t>
  </si>
  <si>
    <t>R10</t>
  </si>
  <si>
    <t>19.8</t>
  </si>
  <si>
    <t>R11 - R13</t>
  </si>
  <si>
    <t>19.9</t>
  </si>
  <si>
    <t>R14 - R15</t>
  </si>
  <si>
    <t>19.10</t>
  </si>
  <si>
    <t>R16 - R17</t>
  </si>
  <si>
    <t>19.11</t>
  </si>
  <si>
    <t>R18</t>
  </si>
  <si>
    <t>19.12</t>
  </si>
  <si>
    <t>R19</t>
  </si>
  <si>
    <t>19.13</t>
  </si>
  <si>
    <t>R20</t>
  </si>
  <si>
    <t>19.14</t>
  </si>
  <si>
    <t>R21</t>
  </si>
  <si>
    <t>19.15</t>
  </si>
  <si>
    <t>R22</t>
  </si>
  <si>
    <t>19.16</t>
  </si>
  <si>
    <t>R23</t>
  </si>
  <si>
    <t>19.17</t>
  </si>
  <si>
    <t>R25</t>
  </si>
  <si>
    <t>19.18</t>
  </si>
  <si>
    <t>R26 - R27</t>
  </si>
  <si>
    <t>19.19</t>
  </si>
  <si>
    <t>R29</t>
  </si>
  <si>
    <t>19.20</t>
  </si>
  <si>
    <t>R30 - R36</t>
  </si>
  <si>
    <t>19.21</t>
  </si>
  <si>
    <t>R39</t>
  </si>
  <si>
    <t>19.22</t>
  </si>
  <si>
    <t>R40</t>
  </si>
  <si>
    <t>19.23</t>
  </si>
  <si>
    <t>R41</t>
  </si>
  <si>
    <t>19.24</t>
  </si>
  <si>
    <t>R42</t>
  </si>
  <si>
    <t>19.25</t>
  </si>
  <si>
    <t>R43 - R44</t>
  </si>
  <si>
    <t>19.26</t>
  </si>
  <si>
    <t>R45</t>
  </si>
  <si>
    <t>19.27</t>
  </si>
  <si>
    <t>R46</t>
  </si>
  <si>
    <t>19.28</t>
  </si>
  <si>
    <t>R47</t>
  </si>
  <si>
    <t>19.29</t>
  </si>
  <si>
    <t>R48</t>
  </si>
  <si>
    <t>19.30</t>
  </si>
  <si>
    <t>R49</t>
  </si>
  <si>
    <t>19.31</t>
  </si>
  <si>
    <t>R50 - R53</t>
  </si>
  <si>
    <t>19.32</t>
  </si>
  <si>
    <t>R54</t>
  </si>
  <si>
    <t>19.33</t>
  </si>
  <si>
    <t>R55 - R57</t>
  </si>
  <si>
    <t>19.34</t>
  </si>
  <si>
    <t>R58</t>
  </si>
  <si>
    <t>19.35</t>
  </si>
  <si>
    <t>R59</t>
  </si>
  <si>
    <t>19.36</t>
  </si>
  <si>
    <t>R60</t>
  </si>
  <si>
    <t>19.37</t>
  </si>
  <si>
    <t>R61</t>
  </si>
  <si>
    <t>19.38</t>
  </si>
  <si>
    <t>R62</t>
  </si>
  <si>
    <t>19.39</t>
  </si>
  <si>
    <t>R63</t>
  </si>
  <si>
    <t>19.40</t>
  </si>
  <si>
    <t>R64</t>
  </si>
  <si>
    <t>19.41</t>
  </si>
  <si>
    <t>R68 - R69</t>
  </si>
  <si>
    <t>19.42</t>
  </si>
  <si>
    <t>R70 - R72</t>
  </si>
  <si>
    <t>19.43</t>
  </si>
  <si>
    <t>R73 - R74</t>
  </si>
  <si>
    <t>19.44</t>
  </si>
  <si>
    <t>R75 - R77</t>
  </si>
  <si>
    <t>19.45</t>
  </si>
  <si>
    <t>R78 - R79</t>
  </si>
  <si>
    <t>19.46</t>
  </si>
  <si>
    <t>R80 - R82</t>
  </si>
  <si>
    <t>19.47</t>
  </si>
  <si>
    <t>R83 - R89</t>
  </si>
  <si>
    <t>19.48</t>
  </si>
  <si>
    <t>R90 - R93</t>
  </si>
  <si>
    <t>19.49</t>
  </si>
  <si>
    <t>R95 - R99</t>
  </si>
  <si>
    <t>19_1</t>
  </si>
  <si>
    <t>19_2</t>
  </si>
  <si>
    <t>19_3</t>
  </si>
  <si>
    <t>19_4</t>
  </si>
  <si>
    <t>19_5</t>
  </si>
  <si>
    <t>19_6</t>
  </si>
  <si>
    <t>19_7</t>
  </si>
  <si>
    <t>19_8</t>
  </si>
  <si>
    <t>19_9</t>
  </si>
  <si>
    <t>19_10</t>
  </si>
  <si>
    <t>19_11</t>
  </si>
  <si>
    <t>19_12</t>
  </si>
  <si>
    <t>19_13</t>
  </si>
  <si>
    <t>19_14</t>
  </si>
  <si>
    <t>19_15</t>
  </si>
  <si>
    <t>19_16</t>
  </si>
  <si>
    <t>19_17</t>
  </si>
  <si>
    <t>19_18</t>
  </si>
  <si>
    <t>19_19</t>
  </si>
  <si>
    <t>19_20</t>
  </si>
  <si>
    <t>19_21</t>
  </si>
  <si>
    <t>19_22</t>
  </si>
  <si>
    <t>19_23</t>
  </si>
  <si>
    <t>19_24</t>
  </si>
  <si>
    <t>19_25</t>
  </si>
  <si>
    <t>19_26</t>
  </si>
  <si>
    <t>19_27</t>
  </si>
  <si>
    <t>19_28</t>
  </si>
  <si>
    <t>19_29</t>
  </si>
  <si>
    <t>19_30</t>
  </si>
  <si>
    <t>19_31</t>
  </si>
  <si>
    <t>19_32</t>
  </si>
  <si>
    <t>19_33</t>
  </si>
  <si>
    <t>19_34</t>
  </si>
  <si>
    <t>19_35</t>
  </si>
  <si>
    <t>19_36</t>
  </si>
  <si>
    <t>19_37</t>
  </si>
  <si>
    <t>19_38</t>
  </si>
  <si>
    <t>19_39</t>
  </si>
  <si>
    <t>19_40</t>
  </si>
  <si>
    <t>19_41</t>
  </si>
  <si>
    <t>19_42</t>
  </si>
  <si>
    <t>19_43</t>
  </si>
  <si>
    <t>19_44</t>
  </si>
  <si>
    <t>19_45</t>
  </si>
  <si>
    <t>19_46</t>
  </si>
  <si>
    <t>19_47</t>
  </si>
  <si>
    <t>19_48</t>
  </si>
  <si>
    <t>19_49</t>
  </si>
  <si>
    <t>в том числе : операции на нервной системе                                   из них:</t>
  </si>
  <si>
    <t>удаление травматической внутричерепной гематомы, очага ушиба, вдавленного перелома черепа, устранение дефекта черепа и лицевого скелета</t>
  </si>
  <si>
    <t>операции при сосудистых пороках мозга</t>
  </si>
  <si>
    <t xml:space="preserve">   из них: на аневризмах</t>
  </si>
  <si>
    <t xml:space="preserve">                       из них: эндоваскулярное выключение</t>
  </si>
  <si>
    <t xml:space="preserve">                на мальформациях</t>
  </si>
  <si>
    <t>операции при церебральном инсульте</t>
  </si>
  <si>
    <t xml:space="preserve">   из них: при геморрагическом инсульте</t>
  </si>
  <si>
    <t xml:space="preserve">                       из них: открытое удаление гематомы</t>
  </si>
  <si>
    <t xml:space="preserve">                при инфаркте мозга</t>
  </si>
  <si>
    <t xml:space="preserve">                                    эндоваскулярная тромбоэкстрации</t>
  </si>
  <si>
    <t>операции при окклюзионно-стенотических поражениях сосудов мозга</t>
  </si>
  <si>
    <t xml:space="preserve">   из них: на экстрацеребральных отделах сонных и              позвоночноых артерий</t>
  </si>
  <si>
    <t xml:space="preserve">                       из них: эндартерэктомия, редрессация, реимплантация</t>
  </si>
  <si>
    <t xml:space="preserve">                                    стентирование</t>
  </si>
  <si>
    <t xml:space="preserve">         на внутричерепных артериях</t>
  </si>
  <si>
    <t xml:space="preserve">                       из них: экстраинтракраниальные анастомозы</t>
  </si>
  <si>
    <t>удаление опухолей головного, спинного мозга</t>
  </si>
  <si>
    <t>операции при функциональных расстройствах</t>
  </si>
  <si>
    <t xml:space="preserve">               при эпилепсии, паркинсонизме, мышечно-тонических расстройствах</t>
  </si>
  <si>
    <t xml:space="preserve">                       из них: резекционные и деструктивные операции</t>
  </si>
  <si>
    <t xml:space="preserve">                                    установка стимуляторов</t>
  </si>
  <si>
    <t>декомпрессивные, стабилизирующие операции при позвоночно-спинальной травме</t>
  </si>
  <si>
    <t>декомпрессивные, стабилизирующие операции при дегенеративных заболеваниях позвоночника</t>
  </si>
  <si>
    <t>оерации на периферических нервах</t>
  </si>
  <si>
    <t>ликворошунтирующие операции</t>
  </si>
  <si>
    <t>2.2.1</t>
  </si>
  <si>
    <t>2.2.1.1</t>
  </si>
  <si>
    <t>2.2.2</t>
  </si>
  <si>
    <t>2.2.2.1</t>
  </si>
  <si>
    <t>2.3.1</t>
  </si>
  <si>
    <t>2.3.1.1</t>
  </si>
  <si>
    <t>2.3.2</t>
  </si>
  <si>
    <t>2.3.2.1</t>
  </si>
  <si>
    <t>2.3.2.2</t>
  </si>
  <si>
    <t>2.4.1</t>
  </si>
  <si>
    <t>2.4.1.1</t>
  </si>
  <si>
    <t>2.4.1.2</t>
  </si>
  <si>
    <t>2.4.2</t>
  </si>
  <si>
    <t>2.4.2.1</t>
  </si>
  <si>
    <t>2.4.2.2</t>
  </si>
  <si>
    <t>2.6.1</t>
  </si>
  <si>
    <t>2.6.1.1</t>
  </si>
  <si>
    <t>2.6.2</t>
  </si>
  <si>
    <t>2.6.2.1</t>
  </si>
  <si>
    <t>2.6.2.2</t>
  </si>
  <si>
    <t>2.9</t>
  </si>
  <si>
    <t>2.10</t>
  </si>
  <si>
    <t>2.11</t>
  </si>
  <si>
    <t>2_2_1</t>
  </si>
  <si>
    <t>2_2_1_1</t>
  </si>
  <si>
    <t>2_2_2</t>
  </si>
  <si>
    <t>2_2_2_1</t>
  </si>
  <si>
    <t>2_3_1</t>
  </si>
  <si>
    <t>2_3_1_1</t>
  </si>
  <si>
    <t>2_3_2</t>
  </si>
  <si>
    <t>2_3_2_1</t>
  </si>
  <si>
    <t>2_3_2_2</t>
  </si>
  <si>
    <t>2_4_1</t>
  </si>
  <si>
    <t>2_4_1_1</t>
  </si>
  <si>
    <t>2_4_1_2</t>
  </si>
  <si>
    <t>2_4_2</t>
  </si>
  <si>
    <t>2_4_2_1</t>
  </si>
  <si>
    <t>2_4_2_2</t>
  </si>
  <si>
    <t>2_6_1</t>
  </si>
  <si>
    <t>2_6_1_1</t>
  </si>
  <si>
    <t>2_6_2</t>
  </si>
  <si>
    <t>2_6_2_1</t>
  </si>
  <si>
    <t>2_6_2_2</t>
  </si>
  <si>
    <t>2_9</t>
  </si>
  <si>
    <t>2_10</t>
  </si>
  <si>
    <t>2_11</t>
  </si>
  <si>
    <t>транспупиллярная термотерапия</t>
  </si>
  <si>
    <t>брахитерапия</t>
  </si>
  <si>
    <t>4_6</t>
  </si>
  <si>
    <t>4.6</t>
  </si>
  <si>
    <t>4_7</t>
  </si>
  <si>
    <t>4.7</t>
  </si>
  <si>
    <t>4_7_1</t>
  </si>
  <si>
    <t>4.7.1</t>
  </si>
  <si>
    <t>интравитреальное введение ингибитора ангиогенеза</t>
  </si>
  <si>
    <t>4_8</t>
  </si>
  <si>
    <t>4.8</t>
  </si>
  <si>
    <t>на органе зрения (из. стр. 4 табл. 4000):</t>
  </si>
  <si>
    <t xml:space="preserve">      из них: с помощью микрохирургического оборудования                                                                                                                в том числе:</t>
  </si>
  <si>
    <t xml:space="preserve">                      по поводу травмы глаза</t>
  </si>
  <si>
    <t xml:space="preserve">                      по поводу диабетической ретинопатии</t>
  </si>
  <si>
    <t xml:space="preserve">                      по поводу ретинопатии недоношенных</t>
  </si>
  <si>
    <t xml:space="preserve">                      по поводу отслойки сетчатки</t>
  </si>
  <si>
    <t xml:space="preserve">        с использванием лазерной аппаратуры                                                                 в том числе: </t>
  </si>
  <si>
    <t>на ухе (стр. 5.1 табл. 4000) - слухоулучшающие</t>
  </si>
  <si>
    <t xml:space="preserve">      из них кохлеарная имплантация</t>
  </si>
  <si>
    <t>на желудке по поводу язвенной болезни (стр.9.1 табл. 4000) - органосохраняющие</t>
  </si>
  <si>
    <t>@СубТаблица3000</t>
  </si>
  <si>
    <t>#ДинамическаяТаблица Код=СубТаблица3000 Наименование=СубТаблица3000 ФиксСтолбцов=3</t>
  </si>
  <si>
    <t>@СубТаблица4000</t>
  </si>
  <si>
    <t>@СубТаблица4001</t>
  </si>
  <si>
    <t>#ДинамическаяТаблица Код=СубТаблица4000 Наименование=СубТаблица4000 ФиксСтолбцов=2</t>
  </si>
  <si>
    <t>#ДинамическаяТаблица Код=СубТаблица4001 Наименование=СубТаблица4001 ФиксСтолбцов=2</t>
  </si>
  <si>
    <t>Наименование операции
(расшифровка стр. 20.0 т.4001)</t>
  </si>
  <si>
    <t>Наименование заболеваний
(расшифровка стр. 007 т.3000)</t>
  </si>
  <si>
    <t>(2800)</t>
  </si>
  <si>
    <t>(4110)</t>
  </si>
  <si>
    <t>Данные предыдущего года</t>
  </si>
  <si>
    <t>Ср. длителн. лечения больного</t>
  </si>
  <si>
    <t>16_1</t>
  </si>
  <si>
    <t>Ср. длителн. лечения больного до года</t>
  </si>
  <si>
    <t>27_1</t>
  </si>
  <si>
    <t>26_1</t>
  </si>
  <si>
    <t>Данные предыдущего года (перенос из стр.1)</t>
  </si>
  <si>
    <t>Данные предыдущего года (перенос стр.1)</t>
  </si>
  <si>
    <t>Выбыло пациентов с коек хир. профиля</t>
  </si>
  <si>
    <t>х</t>
  </si>
  <si>
    <t>Данные предыдущего года (из гр.3)</t>
  </si>
  <si>
    <t>Приказ Росстата:
Об утверждении формы
от 19.11.2018 № 679
О внесении изменений
(при наличии)
от _________ N ___
от _________ N ___</t>
  </si>
  <si>
    <t>E10.2, E11.2, E12.2, E13.2, E14.2</t>
  </si>
  <si>
    <t>с поражением почек</t>
  </si>
  <si>
    <t>5_4_2_1</t>
  </si>
  <si>
    <t>5.4.4</t>
  </si>
  <si>
    <t>другие формы легочно-сердечной недостаточности</t>
  </si>
  <si>
    <t>10_5</t>
  </si>
  <si>
    <t>10.5</t>
  </si>
  <si>
    <t>I27</t>
  </si>
  <si>
    <t>неревматические поржения клапанов</t>
  </si>
  <si>
    <t>10_6_2_1</t>
  </si>
  <si>
    <t>10.6.8</t>
  </si>
  <si>
    <t>синдром слабости синусового узла</t>
  </si>
  <si>
    <t>10_6_9</t>
  </si>
  <si>
    <t>10.6.9</t>
  </si>
  <si>
    <t>I34-I37</t>
  </si>
  <si>
    <t>I49.5</t>
  </si>
  <si>
    <t>14_4_2</t>
  </si>
  <si>
    <t>другие дорсопатии</t>
  </si>
  <si>
    <t>М50-М54</t>
  </si>
  <si>
    <t>14.7.1</t>
  </si>
  <si>
    <t>из них в первые 2 часа (из гр.2)</t>
  </si>
  <si>
    <t>тромболитическая терапия с последующим стентированием</t>
  </si>
  <si>
    <t xml:space="preserve">                       из них: краниотомия</t>
  </si>
  <si>
    <t xml:space="preserve">   из них: при болевых синдромах</t>
  </si>
  <si>
    <t xml:space="preserve">                       из них: васкулярная декомпрессия</t>
  </si>
  <si>
    <t>операции при врожденных аномалиях развития центральной нервной системы</t>
  </si>
  <si>
    <t>7.4.2</t>
  </si>
  <si>
    <t>7.4.2.1</t>
  </si>
  <si>
    <t>операции на лимфатической системе</t>
  </si>
  <si>
    <t>рентгеновской аппаратуры</t>
  </si>
  <si>
    <t>из них проведена  (из гр. 1)</t>
  </si>
  <si>
    <t>прочие болезни из стр. 2.0</t>
  </si>
  <si>
    <t>прочие болезни из стр. 3.0</t>
  </si>
  <si>
    <t>прочие болезни из стр. 3.1</t>
  </si>
  <si>
    <t>прочие болезни из стр. 4.0</t>
  </si>
  <si>
    <t>прочие болезни из стр. 4.1</t>
  </si>
  <si>
    <t>прочие болезни из стр. 4.2</t>
  </si>
  <si>
    <t>D50-D59,D62-D64</t>
  </si>
  <si>
    <t>D65,D69</t>
  </si>
  <si>
    <t>D70-D79</t>
  </si>
  <si>
    <t>прочие болезни из стр. 5.0</t>
  </si>
  <si>
    <t>прочие болезни из стр. 5.4</t>
  </si>
  <si>
    <t>E12-E14</t>
  </si>
  <si>
    <t>прочие болезни из стр. 6.0</t>
  </si>
  <si>
    <t>прочие болезни из стр. 7.0</t>
  </si>
  <si>
    <t>прочие болезни из стр. 7.1</t>
  </si>
  <si>
    <t>прочие болезни из стр. 7.3</t>
  </si>
  <si>
    <t>прочие болезни из стр. 7.4</t>
  </si>
  <si>
    <t>G31</t>
  </si>
  <si>
    <t>прочие болезни из стр. 7.5</t>
  </si>
  <si>
    <t>G36-G37</t>
  </si>
  <si>
    <t>прочие болезни из стр. 7.6</t>
  </si>
  <si>
    <t>G42-G44,G46-G47</t>
  </si>
  <si>
    <t>прочие болезни из стр. 7.7</t>
  </si>
  <si>
    <t>прочие болезни из стр. 7.8</t>
  </si>
  <si>
    <t>прочие болезни из стр. 7.9</t>
  </si>
  <si>
    <t>G81-G83</t>
  </si>
  <si>
    <t>прочие болезни из стр. 8.0</t>
  </si>
  <si>
    <t>прочие болезни из стр. 8.8</t>
  </si>
  <si>
    <t>прочие болезни из стр. 8.9</t>
  </si>
  <si>
    <t>прочие болезни из стр. 9.0</t>
  </si>
  <si>
    <t>прочие болезни из стр. 9.1</t>
  </si>
  <si>
    <t>прочие болезни из стр. 9.2</t>
  </si>
  <si>
    <t>прочие болезни из стр. 9.3</t>
  </si>
  <si>
    <t>прочие болезни из стр. 10.0</t>
  </si>
  <si>
    <t>прочие болезни из стр. 10.2</t>
  </si>
  <si>
    <t>I09</t>
  </si>
  <si>
    <t>прочие болезни из стр. 10.4.5</t>
  </si>
  <si>
    <t>прочие болезни из стр. 10.4.1</t>
  </si>
  <si>
    <t>прочие болезни из стр. 10.6</t>
  </si>
  <si>
    <t>прочие болезни из стр. 10.7.6</t>
  </si>
  <si>
    <t>прочие болезни из стр. 10.9</t>
  </si>
  <si>
    <t>прочие болезни из стр. 11.0</t>
  </si>
  <si>
    <t>прочие болезни из стр. 11.1</t>
  </si>
  <si>
    <t>прочие болезни из стр. 12.0</t>
  </si>
  <si>
    <t>прочие болезни из стр. 12.4</t>
  </si>
  <si>
    <t>К52</t>
  </si>
  <si>
    <t>прочие болезни из стр. 12.5</t>
  </si>
  <si>
    <t>прочие болезни из стр. 12.8</t>
  </si>
  <si>
    <t>К70-К73,К75-К76</t>
  </si>
  <si>
    <t>прочие болезни из стр. 12.10</t>
  </si>
  <si>
    <t>К86</t>
  </si>
  <si>
    <t>прочие болезни из стр. 13.0</t>
  </si>
  <si>
    <t>прочие болезни из стр. 14.0</t>
  </si>
  <si>
    <t>прочие болезни из стр. 14.1</t>
  </si>
  <si>
    <t>прочие болезни из стр. 14.2</t>
  </si>
  <si>
    <t>прочие болезни из стр. 14.4</t>
  </si>
  <si>
    <t>прочие болезни из стр. 14.7</t>
  </si>
  <si>
    <t>прочие болезни из стр. 15.0</t>
  </si>
  <si>
    <t>прочие болезни из стр. 15.7</t>
  </si>
  <si>
    <t>прочие болезни из стр. 18.0</t>
  </si>
  <si>
    <t>прочие болезни из стр. 18.4</t>
  </si>
  <si>
    <t>прочие болезни из стр. 20.0</t>
  </si>
  <si>
    <t>прочие болезни из стр. 20.1</t>
  </si>
  <si>
    <t>прочие болезни из стр. 20.5</t>
  </si>
  <si>
    <t>прочие болезни из стр. 20.6</t>
  </si>
  <si>
    <t>(2000)</t>
  </si>
  <si>
    <t>А. Взрослые (18 лет и старше)</t>
  </si>
  <si>
    <t>Число пострадавших в результате ДТП, госпитализированных в стационары</t>
  </si>
  <si>
    <t>Число пострадавших в результате ДТП, умерших в стационарах</t>
  </si>
  <si>
    <t xml:space="preserve">Число пострадавших в результате ДТП, умерших в стационарах в течение 0-7 суток </t>
  </si>
  <si>
    <t xml:space="preserve">Число пострадавших в результате ДТП, умерших в стационарах в течение 0-30 суток </t>
  </si>
  <si>
    <t>Сокращение_смертности (графа 23)</t>
  </si>
  <si>
    <t>умершие после 30 суток</t>
  </si>
  <si>
    <t>прочие операции на эндокринной системе (из. стр.3.0)</t>
  </si>
  <si>
    <t>прочие операции на органе зрения (из. стр.4.0)</t>
  </si>
  <si>
    <t>прочие операции по поводу глаукомы (из. стр.4.5)</t>
  </si>
  <si>
    <t>прочие операции катаракты (из. стр.4.7)</t>
  </si>
  <si>
    <t>прочие операции на органах уха, горла, носа (из. стр.5.0)</t>
  </si>
  <si>
    <t>прочие операции на органах дыхания (из. стр.6.0)</t>
  </si>
  <si>
    <t>прочие операции коррекция тахиаритмий (из. стр.7.4.2)</t>
  </si>
  <si>
    <t>прочие операции по поводу ишемических болезней сердца (из. стр.7.5)</t>
  </si>
  <si>
    <t>прочие операции ангтопластика коронарных артерий (из. стр.7.5.2)</t>
  </si>
  <si>
    <t>прочие операции на артериях (из. стр.8.1)</t>
  </si>
  <si>
    <t>прочие операции на артериях из них: на питающих головной мозг (из. стр.8.1.1)</t>
  </si>
  <si>
    <t>прочие операции рентгенэндоваскулярные дилятации (из. стр.8.1.1.3)</t>
  </si>
  <si>
    <t>прочие операции на органах брюшной полости (из. стр.9.0)</t>
  </si>
  <si>
    <t>прочие операции на кишечнике (из. стр.9.6)</t>
  </si>
  <si>
    <t>прочие операции на мужских половых органах (из. стр.11.0)</t>
  </si>
  <si>
    <t>прочие операции на женских половых органах (из. стр.13.0)</t>
  </si>
  <si>
    <t>прочие акушерские операции  (из. стр.14.0)</t>
  </si>
  <si>
    <t>прочие операции на костно-мышечной системе  (из. стр.15.0)</t>
  </si>
  <si>
    <t>прочие операции эндопротезирование  (из. стр.15.8)</t>
  </si>
  <si>
    <t>прочие операции на грудной стенке  (из. стр.15.9)</t>
  </si>
  <si>
    <t>прочие операции на коже и подкожной клетчатке  (из. стр.17.0)</t>
  </si>
  <si>
    <t>прочие операции на средостении  (из. стр.18.0)</t>
  </si>
  <si>
    <t>прочие операции при сосудистых пороках мозга (из. стр.2.2)</t>
  </si>
  <si>
    <t>прочие операции на аневризмах (из. стр.2.2.1)</t>
  </si>
  <si>
    <t>прочие операции на мальформациях (из. стр.2.2.2)</t>
  </si>
  <si>
    <t>прочие операции при церебральном инсульте (из. стр.2.3)</t>
  </si>
  <si>
    <t>прочие операции при геморрагическом инсульте (из. стр.2.3.1)</t>
  </si>
  <si>
    <t>прочие операции при инфаркте мозга (из. стр.2.3.2)</t>
  </si>
  <si>
    <t>прочие операции при окклюзионно-стенотических поражениях сосудов мозга (из. стр.2.4)</t>
  </si>
  <si>
    <t>прочие операции на экстрацеребральных отделах сонных и позвоночных артерий (из. стр.2.4.1)</t>
  </si>
  <si>
    <t>прочие операции на внутричерепных артериях (из. стр.2.4.2)</t>
  </si>
  <si>
    <t>прочие операции при функциональных расстройствах (из. стр.2.6)</t>
  </si>
  <si>
    <t>прочие операции при болевых синдромах (из. стр.2.6.1)</t>
  </si>
  <si>
    <t>прочие операции при эпилепсии, паркинсонизме, мышечно-тонических расстройствах (из. стр.2.6.2)</t>
  </si>
  <si>
    <t>№ строки Сокр.смертности</t>
  </si>
  <si>
    <t>#Закладка Код=Таблица2000_1 Наименование=Таблица2000_1 ФиксСтолбцов=4 ФиксСтрок=10</t>
  </si>
  <si>
    <t>3_1_1_7_2</t>
  </si>
  <si>
    <t>3_1_1_12</t>
  </si>
  <si>
    <t>3_1_1_13</t>
  </si>
  <si>
    <t>3.1.1.12</t>
  </si>
  <si>
    <t>3.1.1.13</t>
  </si>
  <si>
    <t>3_2_3</t>
  </si>
  <si>
    <t>3.3.3</t>
  </si>
  <si>
    <t>4_1_2</t>
  </si>
  <si>
    <t>4.1.2</t>
  </si>
  <si>
    <t>4_2_2</t>
  </si>
  <si>
    <t>4.2.2</t>
  </si>
  <si>
    <t>5_4_4</t>
  </si>
  <si>
    <t>5.4.5</t>
  </si>
  <si>
    <t>5_17</t>
  </si>
  <si>
    <t>5.17</t>
  </si>
  <si>
    <t>7_1_3</t>
  </si>
  <si>
    <t>7.1.3</t>
  </si>
  <si>
    <t>7_3_3</t>
  </si>
  <si>
    <t>7.3.3</t>
  </si>
  <si>
    <t>7_4_2</t>
  </si>
  <si>
    <t>7_6_3</t>
  </si>
  <si>
    <t>7.6.3</t>
  </si>
  <si>
    <t>7_7_2</t>
  </si>
  <si>
    <t>7.7.2</t>
  </si>
  <si>
    <t>7_8_3</t>
  </si>
  <si>
    <t>7.8.3</t>
  </si>
  <si>
    <t>7_9_2</t>
  </si>
  <si>
    <t>7.9.2</t>
  </si>
  <si>
    <t>7_12</t>
  </si>
  <si>
    <t>7.12</t>
  </si>
  <si>
    <t>8_8_2</t>
  </si>
  <si>
    <t>8.8.2</t>
  </si>
  <si>
    <t>8_9_2</t>
  </si>
  <si>
    <t>8_9_3</t>
  </si>
  <si>
    <t>8.9.2</t>
  </si>
  <si>
    <t>8.9.3</t>
  </si>
  <si>
    <t>9_1_6</t>
  </si>
  <si>
    <t>9.1.6</t>
  </si>
  <si>
    <t>9_2_3</t>
  </si>
  <si>
    <t>9.2.3</t>
  </si>
  <si>
    <t>9_3_3</t>
  </si>
  <si>
    <t>9_3_4</t>
  </si>
  <si>
    <t>9.3.3</t>
  </si>
  <si>
    <t>9.3.4</t>
  </si>
  <si>
    <t>10_2_2</t>
  </si>
  <si>
    <t>10.2.2</t>
  </si>
  <si>
    <t>10_4_1_2</t>
  </si>
  <si>
    <t>10.4.1.2</t>
  </si>
  <si>
    <t>10_4_5_2</t>
  </si>
  <si>
    <t>10.4.5.2</t>
  </si>
  <si>
    <t>10_6_10</t>
  </si>
  <si>
    <t>10.6.10</t>
  </si>
  <si>
    <t>10_7_6_2</t>
  </si>
  <si>
    <t>10.7.6.2</t>
  </si>
  <si>
    <t>10_9_4</t>
  </si>
  <si>
    <t>10_9_5</t>
  </si>
  <si>
    <t>10.9.4</t>
  </si>
  <si>
    <t>10.9.5</t>
  </si>
  <si>
    <t>11_1_3</t>
  </si>
  <si>
    <t>11.1.3</t>
  </si>
  <si>
    <t>11_12</t>
  </si>
  <si>
    <t>11.12</t>
  </si>
  <si>
    <t>12_4_3</t>
  </si>
  <si>
    <t>12_5_6</t>
  </si>
  <si>
    <t>12.5.6</t>
  </si>
  <si>
    <t>12_8_2</t>
  </si>
  <si>
    <t>12.8.2</t>
  </si>
  <si>
    <t>12_10_2</t>
  </si>
  <si>
    <t>12_10_3</t>
  </si>
  <si>
    <t>12.10.2</t>
  </si>
  <si>
    <t>12.10.3</t>
  </si>
  <si>
    <t>13_4_2</t>
  </si>
  <si>
    <t>13_7</t>
  </si>
  <si>
    <t>13.7</t>
  </si>
  <si>
    <t>14_1_5</t>
  </si>
  <si>
    <t>14.1.5</t>
  </si>
  <si>
    <t>14_2_2</t>
  </si>
  <si>
    <t>14.2.2</t>
  </si>
  <si>
    <t>14_4_1_1</t>
  </si>
  <si>
    <t>14.4.1.1</t>
  </si>
  <si>
    <t>14_6_2</t>
  </si>
  <si>
    <t>14_6_3</t>
  </si>
  <si>
    <t>14.7.2</t>
  </si>
  <si>
    <t>14.7.3</t>
  </si>
  <si>
    <t>15_7_2</t>
  </si>
  <si>
    <t>15.7.2</t>
  </si>
  <si>
    <t>15_12</t>
  </si>
  <si>
    <t>15.12</t>
  </si>
  <si>
    <t>18_4_2</t>
  </si>
  <si>
    <t>18.4.2</t>
  </si>
  <si>
    <t>18_10</t>
  </si>
  <si>
    <t>18.10</t>
  </si>
  <si>
    <t>20_1_2</t>
  </si>
  <si>
    <t>20.1.2</t>
  </si>
  <si>
    <t>20_5_2</t>
  </si>
  <si>
    <t>20.5.2</t>
  </si>
  <si>
    <t>20_6_2</t>
  </si>
  <si>
    <t>20_6_3</t>
  </si>
  <si>
    <t>20.6.2</t>
  </si>
  <si>
    <t>20.6.3</t>
  </si>
  <si>
    <r>
      <rPr>
        <b/>
        <sz val="8"/>
        <rFont val="Tahoma"/>
        <family val="2"/>
        <charset val="204"/>
      </rPr>
      <t xml:space="preserve">СМП
</t>
    </r>
    <r>
      <rPr>
        <sz val="8"/>
        <rFont val="Tahoma"/>
        <family val="2"/>
        <charset val="204"/>
      </rPr>
      <t>(по соответствующим строкам)</t>
    </r>
  </si>
  <si>
    <t>2_2_1_2</t>
  </si>
  <si>
    <t>2.2.1.2</t>
  </si>
  <si>
    <t>2_2_2_2</t>
  </si>
  <si>
    <t>2_2_2_3</t>
  </si>
  <si>
    <t>2.2.2.2</t>
  </si>
  <si>
    <t>2.2.2.3</t>
  </si>
  <si>
    <t>2_3_1_2</t>
  </si>
  <si>
    <t>2.3.1.2</t>
  </si>
  <si>
    <t>2_3_2_3</t>
  </si>
  <si>
    <t>2_3_2_4</t>
  </si>
  <si>
    <t>2.3.2.3</t>
  </si>
  <si>
    <t>2.3.2.4</t>
  </si>
  <si>
    <t>2_4_1_3</t>
  </si>
  <si>
    <t>2.4.1.3</t>
  </si>
  <si>
    <t>2_4_2_3</t>
  </si>
  <si>
    <t>2_4_2_4</t>
  </si>
  <si>
    <t>2.4.2.3</t>
  </si>
  <si>
    <t>2.4.2.4</t>
  </si>
  <si>
    <t>2_6_1_2</t>
  </si>
  <si>
    <t>2.6.1.2</t>
  </si>
  <si>
    <t>2_6_2_3</t>
  </si>
  <si>
    <t>2_6_2_4</t>
  </si>
  <si>
    <t>2.6.2.3</t>
  </si>
  <si>
    <t>2.6.2.4</t>
  </si>
  <si>
    <t>4_5_2</t>
  </si>
  <si>
    <t>4.5.2</t>
  </si>
  <si>
    <t>4_7_2</t>
  </si>
  <si>
    <t>4.7.2</t>
  </si>
  <si>
    <t>4_9</t>
  </si>
  <si>
    <t>4.9</t>
  </si>
  <si>
    <t>6_4</t>
  </si>
  <si>
    <t>6.4</t>
  </si>
  <si>
    <t>7.4.2.2</t>
  </si>
  <si>
    <t>7_5_2_2</t>
  </si>
  <si>
    <t>7_5_2_3</t>
  </si>
  <si>
    <t>7.5.2.2</t>
  </si>
  <si>
    <t>7.5.2.3</t>
  </si>
  <si>
    <t>8_1_1_3_2</t>
  </si>
  <si>
    <t>8_1_1_3_3</t>
  </si>
  <si>
    <t>8.1.1.3.2</t>
  </si>
  <si>
    <t>8.1.1.3.3</t>
  </si>
  <si>
    <t>8_1_4</t>
  </si>
  <si>
    <t>8.1.4</t>
  </si>
  <si>
    <t>9_6_2</t>
  </si>
  <si>
    <t>9.6.2</t>
  </si>
  <si>
    <t>9_8</t>
  </si>
  <si>
    <t>9.8</t>
  </si>
  <si>
    <t>14_10</t>
  </si>
  <si>
    <t>14.10</t>
  </si>
  <si>
    <t>15_8_3</t>
  </si>
  <si>
    <t>15.8.3</t>
  </si>
  <si>
    <t>15_9_3</t>
  </si>
  <si>
    <t>15_9_4</t>
  </si>
  <si>
    <t>15.9.3</t>
  </si>
  <si>
    <t>15.9.4</t>
  </si>
  <si>
    <t>17_2</t>
  </si>
  <si>
    <t>17.2</t>
  </si>
  <si>
    <t>Наименование операции
(расшифровка стр. 21.0 т.4000)</t>
  </si>
  <si>
    <r>
      <t xml:space="preserve">В. </t>
    </r>
    <r>
      <rPr>
        <b/>
        <sz val="8"/>
        <color indexed="10"/>
        <rFont val="Tahoma"/>
        <family val="2"/>
        <charset val="204"/>
      </rPr>
      <t>ДЕТИ</t>
    </r>
    <r>
      <rPr>
        <sz val="8"/>
        <rFont val="Tahoma"/>
        <family val="2"/>
        <charset val="204"/>
      </rPr>
      <t xml:space="preserve"> (в возрасте 0-17 лет включительно)</t>
    </r>
  </si>
  <si>
    <r>
      <t>А. ВЗРОСЛЫЕ (</t>
    </r>
    <r>
      <rPr>
        <b/>
        <sz val="8"/>
        <color indexed="10"/>
        <rFont val="Tahoma"/>
        <family val="2"/>
        <charset val="204"/>
      </rPr>
      <t>ТРУДОСПОСОБНОГО ВОЗРАСТА</t>
    </r>
    <r>
      <rPr>
        <b/>
        <sz val="8"/>
        <rFont val="Tahoma"/>
        <family val="2"/>
        <charset val="204"/>
      </rPr>
      <t>)</t>
    </r>
  </si>
  <si>
    <t>доставлены скорой мед. помощью</t>
  </si>
  <si>
    <t>Всего: из общего числа выписанных</t>
  </si>
  <si>
    <t>0010</t>
  </si>
  <si>
    <t>(2900)</t>
  </si>
  <si>
    <t>Из числа выписанных пациентов старше  трудоспособного возраста (табл. 2000, стр. 20.1, гр. 13), получили травматический перелом шейки бедра, чрезвертельный и подвертельный переломы (S72.0-2)</t>
  </si>
  <si>
    <t>получили медицинскую помощь в форме хирургического вмешательства</t>
  </si>
  <si>
    <t>эндопротезирование</t>
  </si>
  <si>
    <t>P05-P96</t>
  </si>
  <si>
    <t>COVID-19</t>
  </si>
  <si>
    <t>U07.1-2</t>
  </si>
  <si>
    <t>22.0</t>
  </si>
  <si>
    <t>21_0_1</t>
  </si>
  <si>
    <t>#Закладка Код=Таблица2900 Наименование=Таблица2900</t>
  </si>
  <si>
    <t>$НаименованиеМО$</t>
  </si>
  <si>
    <t>$ПочтовыйАдрес$</t>
  </si>
  <si>
    <t>$Код2$</t>
  </si>
  <si>
    <t>$Код3$</t>
  </si>
  <si>
    <t>$Код4$</t>
  </si>
  <si>
    <t>$Email$</t>
  </si>
  <si>
    <t>доставлены санавиацией</t>
  </si>
  <si>
    <t>007_1</t>
  </si>
  <si>
    <t>008_1</t>
  </si>
  <si>
    <t>007.1</t>
  </si>
  <si>
    <t>008.1</t>
  </si>
  <si>
    <t xml:space="preserve">    из них: с исскуственным кровообращением</t>
  </si>
  <si>
    <t>7.2.1</t>
  </si>
  <si>
    <t xml:space="preserve">                 эндоваскулярно</t>
  </si>
  <si>
    <t xml:space="preserve">    из них: трехкамерных</t>
  </si>
  <si>
    <t>7.4.1.1</t>
  </si>
  <si>
    <t>имплантированных кардиовертеров-дефибрилятов (ИКД)</t>
  </si>
  <si>
    <t>7.4.3</t>
  </si>
  <si>
    <t xml:space="preserve">    из них: трехкамерных ИКД</t>
  </si>
  <si>
    <t>7.4.3.1</t>
  </si>
  <si>
    <t>7.5.1.1</t>
  </si>
  <si>
    <t xml:space="preserve">                 малоинвазивная реваскуляризация миокарда (МИРМ)</t>
  </si>
  <si>
    <t>7.5.1.2</t>
  </si>
  <si>
    <t xml:space="preserve">    из них: при аневризмах и расслоениях восходящего отдела аорты</t>
  </si>
  <si>
    <t>8.1.3.1</t>
  </si>
  <si>
    <t>8_1_3_1</t>
  </si>
  <si>
    <t>7_5_1_1</t>
  </si>
  <si>
    <t>7_5_1_2</t>
  </si>
  <si>
    <t>7_4_3</t>
  </si>
  <si>
    <t>7_4_3_1</t>
  </si>
  <si>
    <t>7_4_1_1</t>
  </si>
  <si>
    <t>7_2_1</t>
  </si>
  <si>
    <t>7_3_1_0</t>
  </si>
  <si>
    <t>операций на органе зрения</t>
  </si>
  <si>
    <t>операций на органах уха,горла,носа</t>
  </si>
  <si>
    <t>операций на органах дыхания</t>
  </si>
  <si>
    <t>операций на молочной железе</t>
  </si>
  <si>
    <t>Из общего числа оперированных: 
направлено на медицинскую реабилитацию</t>
  </si>
  <si>
    <t>из них после: операций на нервной системе</t>
  </si>
  <si>
    <t>операций на сердце и магистральных сосудах</t>
  </si>
  <si>
    <t>операций на костно-мышечной системе(ортопедических,травматологических при дефектах и пороках развития позвоночника, пластики суставов, эндопротезирования и реэндопротезирования, реплантаций конечностей)</t>
  </si>
  <si>
    <t>из них после: операций по поводу
 язвенной болезни желудка и 12-перстной кишки</t>
  </si>
  <si>
    <t>01.1</t>
  </si>
  <si>
    <t>01.2</t>
  </si>
  <si>
    <t>01.3</t>
  </si>
  <si>
    <t>01.4</t>
  </si>
  <si>
    <t>01.5</t>
  </si>
  <si>
    <t>01.6</t>
  </si>
  <si>
    <t>01.7</t>
  </si>
  <si>
    <t>02.1</t>
  </si>
  <si>
    <t>02.2</t>
  </si>
  <si>
    <t>02.3</t>
  </si>
  <si>
    <t>02.4</t>
  </si>
  <si>
    <t>02.5</t>
  </si>
  <si>
    <r>
      <t xml:space="preserve">Из общего числа оперированных: 
направлено на </t>
    </r>
    <r>
      <rPr>
        <sz val="8"/>
        <color rgb="FFFF0000"/>
        <rFont val="Tahoma"/>
        <family val="2"/>
        <charset val="204"/>
      </rPr>
      <t>санаторно-курортное лечение</t>
    </r>
  </si>
  <si>
    <t>дети</t>
  </si>
  <si>
    <t>трудоспособного возраста</t>
  </si>
  <si>
    <t>старше трудоспособного возраста</t>
  </si>
  <si>
    <r>
      <t xml:space="preserve">в том числе новорожденные </t>
    </r>
    <r>
      <rPr>
        <sz val="8"/>
        <color rgb="FFFF0000"/>
        <rFont val="Tahoma"/>
        <family val="2"/>
        <charset val="204"/>
      </rPr>
      <t>(из гр. 1.3)</t>
    </r>
  </si>
  <si>
    <r>
      <t xml:space="preserve">из них недоношенные </t>
    </r>
    <r>
      <rPr>
        <sz val="8"/>
        <color rgb="FFFF0000"/>
        <rFont val="Tahoma"/>
        <family val="2"/>
        <charset val="204"/>
      </rPr>
      <t>(из гр. 2)</t>
    </r>
  </si>
  <si>
    <t xml:space="preserve">Кроме того, пациенты </t>
  </si>
  <si>
    <r>
      <t xml:space="preserve">переведенные в другие организации (подразделения), оказывающие медицинскую помощь в стационарных условиях </t>
    </r>
    <r>
      <rPr>
        <sz val="8"/>
        <color rgb="FFFF0000"/>
        <rFont val="Tahoma"/>
        <family val="2"/>
        <charset val="204"/>
      </rPr>
      <t>ВСЕГО (1.1+1.2+1.3)</t>
    </r>
  </si>
  <si>
    <t>001_0</t>
  </si>
  <si>
    <t>001_1</t>
  </si>
  <si>
    <t>001_2</t>
  </si>
  <si>
    <t>001_3</t>
  </si>
  <si>
    <t>001_4</t>
  </si>
  <si>
    <t>001_5</t>
  </si>
  <si>
    <t>001_6</t>
  </si>
  <si>
    <t>001_7</t>
  </si>
  <si>
    <t>#Закладка Код=Таблица2910 Наименование=Таблица2910</t>
  </si>
  <si>
    <t>сахарный диабет (из стр. 5.4)</t>
  </si>
  <si>
    <t>болезни, характеризующиеся повышенным кровяным давлением (из стр. 10.3)</t>
  </si>
  <si>
    <t>хроническая ишемическая болезнь сердца (стр. 10.4.5)</t>
  </si>
  <si>
    <t>бронхит хронический и неуточненный, эмфизема (стр. 11.7)</t>
  </si>
  <si>
    <t>другая хроническая обструктивная легочная болезнь (стр. 11.8)</t>
  </si>
  <si>
    <t>бронхоэктатическая болезнь (стр. 11.9)</t>
  </si>
  <si>
    <t>астма, астматический статус (стр. 11.10)</t>
  </si>
  <si>
    <t>Код по МКБ-10</t>
  </si>
  <si>
    <t>Е10-Е11, E13-E14</t>
  </si>
  <si>
    <t>J45, J46</t>
  </si>
  <si>
    <t>Перенос данных из таб. 2000_Взрослые гр.4  + табл.2000_Дети гр.22</t>
  </si>
  <si>
    <t>Всего гр.4-гр.19</t>
  </si>
  <si>
    <t>0-14 лет</t>
  </si>
  <si>
    <t>15-19 лет</t>
  </si>
  <si>
    <t>20-24 года</t>
  </si>
  <si>
    <t>25-29 лет</t>
  </si>
  <si>
    <t>30-34 года</t>
  </si>
  <si>
    <t>35-39 лет</t>
  </si>
  <si>
    <t>40-44 года</t>
  </si>
  <si>
    <t>45-49 лет</t>
  </si>
  <si>
    <t>50-54 года</t>
  </si>
  <si>
    <t>55-59 лет</t>
  </si>
  <si>
    <t>60-64 года</t>
  </si>
  <si>
    <t>65-69 лет</t>
  </si>
  <si>
    <t>70-74 года</t>
  </si>
  <si>
    <t>75-79 лет</t>
  </si>
  <si>
    <t>80-84 года</t>
  </si>
  <si>
    <t>85 лет и старше</t>
  </si>
  <si>
    <t>Перенос данных из таб. 2000_Взрослые гр.8  + табл.2000_Дети гр.28</t>
  </si>
  <si>
    <t>Всего гр.20-гр.35</t>
  </si>
  <si>
    <t>Умерло пациентов ( из таб. 2000 гр.8 и гр.28) в возрасте</t>
  </si>
  <si>
    <t>Выписано пациентов (из таб.2000 гр.4 и гр.22) в возрасте</t>
  </si>
  <si>
    <t>СВЕДЕНИЯ О ЧИСЛЕ ВЫБЫВШИХ ПАЦИЕНТОВ ИЗ СТАЦИОНАРА ПО ВОЗРАСТУ ПАЦИЕНТА</t>
  </si>
  <si>
    <t>(2910)</t>
  </si>
  <si>
    <t>Прочая анестезия</t>
  </si>
  <si>
    <t>011</t>
  </si>
  <si>
    <t>008.2</t>
  </si>
  <si>
    <t>008_2</t>
  </si>
  <si>
    <t xml:space="preserve">        в том числе: аутологичного</t>
  </si>
  <si>
    <t xml:space="preserve">        аллогенного</t>
  </si>
  <si>
    <t>из них: детей</t>
  </si>
  <si>
    <t>@СубТаблица4110</t>
  </si>
  <si>
    <t>#ДинамическаяТаблица Код=СубТаблица4110 Наименование=СубТаблица4110 ФиксСтолбцов=2</t>
  </si>
  <si>
    <r>
      <t xml:space="preserve">коронарография ( </t>
    </r>
    <r>
      <rPr>
        <sz val="8"/>
        <color rgb="FFFF0000"/>
        <rFont val="Tahoma"/>
        <family val="2"/>
        <charset val="204"/>
      </rPr>
      <t>из. стр. 7.5)</t>
    </r>
  </si>
  <si>
    <t>коронарография ( из. стр. 7.5)</t>
  </si>
  <si>
    <t>из них:
злокачественные новообразования молочной железы</t>
  </si>
  <si>
    <t>С50</t>
  </si>
  <si>
    <t>злокачественные новообразования глаза, головного мозга и других отделов центральной нервной системы</t>
  </si>
  <si>
    <t>3.1.2</t>
  </si>
  <si>
    <t>С69-С72</t>
  </si>
  <si>
    <t>3_1_1_0</t>
  </si>
  <si>
    <t>3_1_2_0</t>
  </si>
  <si>
    <t>3.1.3</t>
  </si>
  <si>
    <t>3.1.3.1</t>
  </si>
  <si>
    <t>3.1.3.2</t>
  </si>
  <si>
    <t>3.1.3.3</t>
  </si>
  <si>
    <t>3.1.3.4</t>
  </si>
  <si>
    <t>3.1.3.5</t>
  </si>
  <si>
    <t>3.1.3.6</t>
  </si>
  <si>
    <t>3.1.3.7</t>
  </si>
  <si>
    <t>3.1.3.7.1</t>
  </si>
  <si>
    <t>3.1.3.8</t>
  </si>
  <si>
    <t>3.1.3.9</t>
  </si>
  <si>
    <t>3.1.3.10</t>
  </si>
  <si>
    <t>3.1.3.11</t>
  </si>
  <si>
    <t>прочие болезни из стр. 3.1.3.7</t>
  </si>
  <si>
    <t>3.1.3.7.2</t>
  </si>
  <si>
    <t>атопический дерматит</t>
  </si>
  <si>
    <t>L20</t>
  </si>
  <si>
    <t>13_4_0</t>
  </si>
  <si>
    <t>прочие болезни из стр. 13.5</t>
  </si>
  <si>
    <t>13.5.1</t>
  </si>
  <si>
    <t>13.5.2</t>
  </si>
  <si>
    <t>13.8</t>
  </si>
  <si>
    <t xml:space="preserve">в том числе: некоторые инфекционные и паразитарные болезни  </t>
  </si>
  <si>
    <t>прочие болезни из стр. 3.1.3</t>
  </si>
  <si>
    <t>(2801)</t>
  </si>
  <si>
    <t>#Закладка Код=Таблица2801 Наименование=Таблица2801</t>
  </si>
  <si>
    <t>(в том числе, из таблицы 2800) экстракорпоральная мембранная оксигенация: до 1-х суток</t>
  </si>
  <si>
    <t xml:space="preserve"> из строки 10.0 - все формы  хронической сердечной недостаточности</t>
  </si>
  <si>
    <t>10_5_0</t>
  </si>
  <si>
    <t>10.5.0</t>
  </si>
  <si>
    <t xml:space="preserve"> I50.0</t>
  </si>
  <si>
    <t>летальность от ДТП,%</t>
  </si>
  <si>
    <t xml:space="preserve"> тромболитическая терапия, в условиях СМП и стационара</t>
  </si>
  <si>
    <t>(2301_1)</t>
  </si>
  <si>
    <t>из числа выбывших пациентов с ОНМК  (стр. 10.7.1-10.7.4) - поступило</t>
  </si>
  <si>
    <t>всего госпитализировано с ОНМК</t>
  </si>
  <si>
    <t xml:space="preserve"> госпитализировано с ОНМК в РСЦ и ПСО</t>
  </si>
  <si>
    <t>всего госпитализировано с острым ишемическим инсультом (I63)</t>
  </si>
  <si>
    <t xml:space="preserve"> госпитализировано с острым ишемическим инсультом (I63) в РСЦ и ПСО</t>
  </si>
  <si>
    <t>справочно - перенос данных из таб. 1008 - ПСО и РСЦ</t>
  </si>
  <si>
    <t>Из общего числа умерших (т.2000 стр.1, гр. 8, 28;) умерло в первые 24 часа после поступления в стационар:</t>
  </si>
  <si>
    <t>хирургическая активность, %</t>
  </si>
  <si>
    <t>Из числа стентирований (из табл. 4000) (стр.7.5.2.1) – проведено пациентам с нестабильной стенокардией</t>
  </si>
  <si>
    <t>3.2.1</t>
  </si>
  <si>
    <t>3.2.2</t>
  </si>
  <si>
    <t>3.1.2.1</t>
  </si>
  <si>
    <t>3_1_2_1</t>
  </si>
  <si>
    <t>Умерло беременных, рожениц и родильниц (при сроке беременности до 22 недель)</t>
  </si>
  <si>
    <t>переведены в ожоговые центры (из гр. 1)</t>
  </si>
  <si>
    <t>в условиях дневного стационара</t>
  </si>
  <si>
    <t>в амбулаторных условиях</t>
  </si>
  <si>
    <t>Из числа выписанных пациентов направлено в медицинские организации на 3 этап медицинской реабилитации:</t>
  </si>
  <si>
    <t>Б. Взрослые  СТАРШЕ  ТРУДОСПОСОБНОГО ВОЗРАСТА (с 58 лет у женщин и с 63 лет у мужчин)</t>
  </si>
  <si>
    <t>I67-I69</t>
  </si>
  <si>
    <t>умерло в первые 24 часа после поступления в стационар (из гр. 8)</t>
  </si>
  <si>
    <t>умерло в первые 24 часа после поступления в стационар (из гр. 17)</t>
  </si>
  <si>
    <t>умерло в первые 24 часа после поступления в стационар (из гр. 28)</t>
  </si>
  <si>
    <t>28_0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</si>
</sst>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;[Red]0"/>
  </numFmts>
  <fonts count="77" x14ac:knownFonts="1">
    <font>
      <sz val="8"/>
      <name val="Tahoma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27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27"/>
      <name val="Calibri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10"/>
      <name val="Arial Cyr"/>
      <charset val="204"/>
    </font>
    <font>
      <u/>
      <sz val="8"/>
      <name val="Tahoma"/>
      <family val="2"/>
      <charset val="204"/>
    </font>
    <font>
      <sz val="11"/>
      <name val="Times New Roman"/>
      <family val="1"/>
      <charset val="204"/>
    </font>
    <font>
      <b/>
      <sz val="8"/>
      <color indexed="10"/>
      <name val="Tahoma"/>
      <family val="2"/>
      <charset val="204"/>
    </font>
    <font>
      <b/>
      <sz val="8"/>
      <color rgb="FFFF0000"/>
      <name val="Tahoma"/>
      <family val="2"/>
      <charset val="204"/>
    </font>
    <font>
      <sz val="8"/>
      <color rgb="FFFF0000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sz val="8"/>
      <color indexed="8"/>
      <name val="Tahoma"/>
      <family val="2"/>
      <charset val="204"/>
    </font>
    <font>
      <u/>
      <sz val="8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b/>
      <sz val="9"/>
      <color rgb="FFFF0000"/>
      <name val="Tahoma"/>
      <family val="2"/>
      <charset val="204"/>
    </font>
    <font>
      <sz val="8"/>
      <color rgb="FFFF000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27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27"/>
      <name val="Calibri"/>
      <family val="2"/>
      <charset val="204"/>
    </font>
    <font>
      <b/>
      <sz val="18"/>
      <color indexed="62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ahoma"/>
      <family val="2"/>
    </font>
    <font>
      <sz val="8"/>
      <color theme="1"/>
      <name val="Tahoma"/>
      <family val="2"/>
      <charset val="204"/>
    </font>
    <font>
      <sz val="8"/>
      <color theme="1"/>
      <name val="Tahoma"/>
      <family val="2"/>
    </font>
    <font>
      <sz val="11"/>
      <name val="Calibri"/>
      <family val="2"/>
      <charset val="204"/>
    </font>
    <font>
      <sz val="8"/>
      <color rgb="FF000000"/>
      <name val="Tahoma"/>
      <family val="2"/>
      <charset val="204"/>
    </font>
    <font>
      <sz val="8"/>
      <name val="Tahoma"/>
      <charset val="204"/>
    </font>
    <font>
      <sz val="11"/>
      <color rgb="FF000000"/>
      <name val="Calibri"/>
      <family val="2"/>
      <charset val="204"/>
    </font>
    <font>
      <sz val="11"/>
      <color rgb="FFCC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333399"/>
      <name val="Calibri"/>
      <family val="2"/>
      <charset val="204"/>
    </font>
    <font>
      <b/>
      <sz val="13"/>
      <color rgb="FF333399"/>
      <name val="Calibri"/>
      <family val="2"/>
      <charset val="204"/>
    </font>
    <font>
      <b/>
      <sz val="11"/>
      <color rgb="FF333399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CFFFF"/>
      <name val="Calibri"/>
      <family val="2"/>
      <charset val="204"/>
    </font>
    <font>
      <b/>
      <sz val="18"/>
      <color rgb="FF333399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rgb="FFBDD7EE"/>
      </patternFill>
    </fill>
    <fill>
      <patternFill patternType="solid">
        <fgColor rgb="FFFFFF00"/>
        <bgColor rgb="FFFFFF99"/>
      </patternFill>
    </fill>
    <fill>
      <patternFill patternType="solid">
        <fgColor rgb="FFCC99FF"/>
        <bgColor rgb="FFFF99CC"/>
      </patternFill>
    </fill>
    <fill>
      <patternFill patternType="solid">
        <fgColor rgb="FFFF8080"/>
        <bgColor rgb="FFFF99C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F8CBAD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BDD7EE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B05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53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0" fillId="0" borderId="0" applyNumberFormat="0" applyBorder="0" applyAlignment="0" applyProtection="0"/>
    <xf numFmtId="0" fontId="2" fillId="6" borderId="0" applyNumberFormat="0" applyBorder="0" applyAlignment="0" applyProtection="0"/>
    <xf numFmtId="0" fontId="20" fillId="0" borderId="0" applyNumberFormat="0" applyBorder="0" applyAlignment="0" applyProtection="0"/>
    <xf numFmtId="0" fontId="2" fillId="7" borderId="0" applyNumberFormat="0" applyBorder="0" applyAlignment="0" applyProtection="0"/>
    <xf numFmtId="0" fontId="20" fillId="0" borderId="0" applyNumberFormat="0" applyBorder="0" applyAlignment="0" applyProtection="0"/>
    <xf numFmtId="0" fontId="2" fillId="8" borderId="0" applyNumberFormat="0" applyBorder="0" applyAlignment="0" applyProtection="0"/>
    <xf numFmtId="0" fontId="20" fillId="0" borderId="0" applyNumberFormat="0" applyBorder="0" applyAlignment="0" applyProtection="0"/>
    <xf numFmtId="0" fontId="2" fillId="6" borderId="0" applyNumberFormat="0" applyBorder="0" applyAlignment="0" applyProtection="0"/>
    <xf numFmtId="0" fontId="20" fillId="0" borderId="0" applyNumberFormat="0" applyBorder="0" applyAlignment="0" applyProtection="0"/>
    <xf numFmtId="0" fontId="19" fillId="9" borderId="0" applyNumberFormat="0" applyBorder="0" applyAlignment="0" applyProtection="0"/>
    <xf numFmtId="0" fontId="20" fillId="0" borderId="0" applyNumberFormat="0" applyBorder="0" applyAlignment="0" applyProtection="0"/>
    <xf numFmtId="0" fontId="2" fillId="3" borderId="0" applyNumberFormat="0" applyBorder="0" applyAlignment="0" applyProtection="0"/>
    <xf numFmtId="0" fontId="20" fillId="0" borderId="0" applyNumberFormat="0" applyBorder="0" applyAlignment="0" applyProtection="0"/>
    <xf numFmtId="0" fontId="3" fillId="10" borderId="0" applyNumberFormat="0" applyBorder="0" applyAlignment="0" applyProtection="0"/>
    <xf numFmtId="0" fontId="20" fillId="0" borderId="0" applyNumberFormat="0" applyBorder="0" applyAlignment="0" applyProtection="0"/>
    <xf numFmtId="0" fontId="3" fillId="7" borderId="0" applyNumberFormat="0" applyBorder="0" applyAlignment="0" applyProtection="0"/>
    <xf numFmtId="0" fontId="20" fillId="0" borderId="0" applyNumberFormat="0" applyBorder="0" applyAlignment="0" applyProtection="0"/>
    <xf numFmtId="0" fontId="3" fillId="8" borderId="0" applyNumberFormat="0" applyBorder="0" applyAlignment="0" applyProtection="0"/>
    <xf numFmtId="0" fontId="20" fillId="0" borderId="0" applyNumberFormat="0" applyBorder="0" applyAlignment="0" applyProtection="0"/>
    <xf numFmtId="0" fontId="3" fillId="6" borderId="0" applyNumberFormat="0" applyBorder="0" applyAlignment="0" applyProtection="0"/>
    <xf numFmtId="0" fontId="20" fillId="0" borderId="0" applyNumberFormat="0" applyBorder="0" applyAlignment="0" applyProtection="0"/>
    <xf numFmtId="0" fontId="3" fillId="10" borderId="0" applyNumberFormat="0" applyBorder="0" applyAlignment="0" applyProtection="0"/>
    <xf numFmtId="0" fontId="20" fillId="0" borderId="0" applyNumberFormat="0" applyBorder="0" applyAlignment="0" applyProtection="0"/>
    <xf numFmtId="0" fontId="3" fillId="3" borderId="0" applyNumberFormat="0" applyBorder="0" applyAlignment="0" applyProtection="0"/>
    <xf numFmtId="0" fontId="20" fillId="0" borderId="0" applyNumberFormat="0" applyBorder="0" applyAlignment="0" applyProtection="0"/>
    <xf numFmtId="0" fontId="3" fillId="10" borderId="0" applyNumberFormat="0" applyBorder="0" applyAlignment="0" applyProtection="0"/>
    <xf numFmtId="0" fontId="20" fillId="0" borderId="0" applyNumberFormat="0" applyBorder="0" applyAlignment="0" applyProtection="0"/>
    <xf numFmtId="0" fontId="3" fillId="11" borderId="0" applyNumberFormat="0" applyBorder="0" applyAlignment="0" applyProtection="0"/>
    <xf numFmtId="0" fontId="20" fillId="0" borderId="0" applyNumberFormat="0" applyBorder="0" applyAlignment="0" applyProtection="0"/>
    <xf numFmtId="0" fontId="3" fillId="12" borderId="0" applyNumberFormat="0" applyBorder="0" applyAlignment="0" applyProtection="0"/>
    <xf numFmtId="0" fontId="20" fillId="0" borderId="0" applyNumberFormat="0" applyBorder="0" applyAlignment="0" applyProtection="0"/>
    <xf numFmtId="0" fontId="3" fillId="13" borderId="0" applyNumberFormat="0" applyBorder="0" applyAlignment="0" applyProtection="0"/>
    <xf numFmtId="0" fontId="20" fillId="0" borderId="0" applyNumberFormat="0" applyBorder="0" applyAlignment="0" applyProtection="0"/>
    <xf numFmtId="0" fontId="3" fillId="10" borderId="0" applyNumberFormat="0" applyBorder="0" applyAlignment="0" applyProtection="0"/>
    <xf numFmtId="0" fontId="20" fillId="0" borderId="0" applyNumberFormat="0" applyBorder="0" applyAlignment="0" applyProtection="0"/>
    <xf numFmtId="0" fontId="3" fillId="14" borderId="0" applyNumberFormat="0" applyBorder="0" applyAlignment="0" applyProtection="0"/>
    <xf numFmtId="0" fontId="20" fillId="0" borderId="0" applyNumberFormat="0" applyBorder="0" applyAlignment="0" applyProtection="0"/>
    <xf numFmtId="0" fontId="4" fillId="3" borderId="1" applyNumberFormat="0" applyAlignment="0" applyProtection="0"/>
    <xf numFmtId="0" fontId="20" fillId="0" borderId="0" applyNumberFormat="0" applyAlignment="0" applyProtection="0"/>
    <xf numFmtId="0" fontId="5" fillId="2" borderId="2" applyNumberFormat="0" applyAlignment="0" applyProtection="0"/>
    <xf numFmtId="0" fontId="20" fillId="0" borderId="0" applyNumberFormat="0" applyAlignment="0" applyProtection="0"/>
    <xf numFmtId="0" fontId="6" fillId="2" borderId="1" applyNumberFormat="0" applyAlignment="0" applyProtection="0"/>
    <xf numFmtId="0" fontId="20" fillId="0" borderId="0" applyNumberFormat="0" applyAlignment="0" applyProtection="0"/>
    <xf numFmtId="0" fontId="7" fillId="0" borderId="3" applyNumberFormat="0" applyFill="0" applyAlignment="0" applyProtection="0"/>
    <xf numFmtId="0" fontId="20" fillId="0" borderId="0" applyNumberFormat="0" applyFill="0" applyAlignment="0" applyProtection="0"/>
    <xf numFmtId="0" fontId="8" fillId="0" borderId="4" applyNumberFormat="0" applyFill="0" applyAlignment="0" applyProtection="0"/>
    <xf numFmtId="0" fontId="20" fillId="0" borderId="0" applyNumberFormat="0" applyFill="0" applyAlignment="0" applyProtection="0"/>
    <xf numFmtId="0" fontId="9" fillId="0" borderId="5" applyNumberFormat="0" applyFill="0" applyAlignment="0" applyProtection="0"/>
    <xf numFmtId="0" fontId="20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20" fillId="0" borderId="0" applyNumberFormat="0" applyFill="0" applyAlignment="0" applyProtection="0"/>
    <xf numFmtId="0" fontId="11" fillId="15" borderId="7" applyNumberFormat="0" applyAlignment="0" applyProtection="0"/>
    <xf numFmtId="0" fontId="20" fillId="0" borderId="0" applyNumberFormat="0" applyAlignment="0" applyProtection="0"/>
    <xf numFmtId="0" fontId="1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20" fillId="0" borderId="0" applyNumberFormat="0" applyBorder="0" applyAlignment="0" applyProtection="0"/>
    <xf numFmtId="0" fontId="23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" fillId="0" borderId="0"/>
    <xf numFmtId="0" fontId="2" fillId="0" borderId="0"/>
    <xf numFmtId="0" fontId="14" fillId="16" borderId="0" applyNumberFormat="0" applyBorder="0" applyAlignment="0" applyProtection="0"/>
    <xf numFmtId="0" fontId="20" fillId="0" borderId="0" applyNumberFormat="0" applyBorder="0" applyAlignment="0" applyProtection="0"/>
    <xf numFmtId="0" fontId="1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2" fillId="0" borderId="0" applyNumberFormat="0" applyFont="0" applyAlignment="0" applyProtection="0"/>
    <xf numFmtId="0" fontId="16" fillId="0" borderId="9" applyNumberFormat="0" applyFill="0" applyAlignment="0" applyProtection="0"/>
    <xf numFmtId="0" fontId="20" fillId="0" borderId="0" applyNumberFormat="0" applyFill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20" fillId="0" borderId="0" applyNumberFormat="0" applyBorder="0" applyAlignment="0" applyProtection="0"/>
    <xf numFmtId="0" fontId="3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2" borderId="0" applyNumberFormat="0" applyBorder="0" applyAlignment="0" applyProtection="0"/>
    <xf numFmtId="0" fontId="37" fillId="5" borderId="0" applyNumberFormat="0" applyBorder="0" applyAlignment="0" applyProtection="0"/>
    <xf numFmtId="0" fontId="37" fillId="3" borderId="0" applyNumberFormat="0" applyBorder="0" applyAlignment="0" applyProtection="0"/>
    <xf numFmtId="0" fontId="30" fillId="0" borderId="0" applyNumberFormat="0" applyBorder="0" applyAlignment="0" applyProtection="0"/>
    <xf numFmtId="0" fontId="37" fillId="6" borderId="0" applyNumberFormat="0" applyBorder="0" applyAlignment="0" applyProtection="0"/>
    <xf numFmtId="0" fontId="30" fillId="0" borderId="0" applyNumberFormat="0" applyBorder="0" applyAlignment="0" applyProtection="0"/>
    <xf numFmtId="0" fontId="37" fillId="7" borderId="0" applyNumberFormat="0" applyBorder="0" applyAlignment="0" applyProtection="0"/>
    <xf numFmtId="0" fontId="30" fillId="0" borderId="0" applyNumberFormat="0" applyBorder="0" applyAlignment="0" applyProtection="0"/>
    <xf numFmtId="0" fontId="37" fillId="8" borderId="0" applyNumberFormat="0" applyBorder="0" applyAlignment="0" applyProtection="0"/>
    <xf numFmtId="0" fontId="30" fillId="0" borderId="0" applyNumberFormat="0" applyBorder="0" applyAlignment="0" applyProtection="0"/>
    <xf numFmtId="0" fontId="37" fillId="6" borderId="0" applyNumberFormat="0" applyBorder="0" applyAlignment="0" applyProtection="0"/>
    <xf numFmtId="0" fontId="30" fillId="0" borderId="0" applyNumberFormat="0" applyBorder="0" applyAlignment="0" applyProtection="0"/>
    <xf numFmtId="0" fontId="31" fillId="9" borderId="0" applyNumberFormat="0" applyBorder="0" applyAlignment="0" applyProtection="0"/>
    <xf numFmtId="0" fontId="30" fillId="0" borderId="0" applyNumberFormat="0" applyBorder="0" applyAlignment="0" applyProtection="0"/>
    <xf numFmtId="0" fontId="37" fillId="3" borderId="0" applyNumberFormat="0" applyBorder="0" applyAlignment="0" applyProtection="0"/>
    <xf numFmtId="0" fontId="30" fillId="0" borderId="0" applyNumberFormat="0" applyBorder="0" applyAlignment="0" applyProtection="0"/>
    <xf numFmtId="0" fontId="38" fillId="10" borderId="0" applyNumberFormat="0" applyBorder="0" applyAlignment="0" applyProtection="0"/>
    <xf numFmtId="0" fontId="30" fillId="0" borderId="0" applyNumberFormat="0" applyBorder="0" applyAlignment="0" applyProtection="0"/>
    <xf numFmtId="0" fontId="38" fillId="7" borderId="0" applyNumberFormat="0" applyBorder="0" applyAlignment="0" applyProtection="0"/>
    <xf numFmtId="0" fontId="30" fillId="0" borderId="0" applyNumberFormat="0" applyBorder="0" applyAlignment="0" applyProtection="0"/>
    <xf numFmtId="0" fontId="38" fillId="8" borderId="0" applyNumberFormat="0" applyBorder="0" applyAlignment="0" applyProtection="0"/>
    <xf numFmtId="0" fontId="30" fillId="0" borderId="0" applyNumberFormat="0" applyBorder="0" applyAlignment="0" applyProtection="0"/>
    <xf numFmtId="0" fontId="38" fillId="6" borderId="0" applyNumberFormat="0" applyBorder="0" applyAlignment="0" applyProtection="0"/>
    <xf numFmtId="0" fontId="30" fillId="0" borderId="0" applyNumberFormat="0" applyBorder="0" applyAlignment="0" applyProtection="0"/>
    <xf numFmtId="0" fontId="38" fillId="10" borderId="0" applyNumberFormat="0" applyBorder="0" applyAlignment="0" applyProtection="0"/>
    <xf numFmtId="0" fontId="30" fillId="0" borderId="0" applyNumberFormat="0" applyBorder="0" applyAlignment="0" applyProtection="0"/>
    <xf numFmtId="0" fontId="38" fillId="3" borderId="0" applyNumberFormat="0" applyBorder="0" applyAlignment="0" applyProtection="0"/>
    <xf numFmtId="0" fontId="30" fillId="0" borderId="0" applyNumberFormat="0" applyBorder="0" applyAlignment="0" applyProtection="0"/>
    <xf numFmtId="0" fontId="38" fillId="10" borderId="0" applyNumberFormat="0" applyBorder="0" applyAlignment="0" applyProtection="0"/>
    <xf numFmtId="0" fontId="30" fillId="0" borderId="0" applyNumberFormat="0" applyBorder="0" applyAlignment="0" applyProtection="0"/>
    <xf numFmtId="0" fontId="38" fillId="11" borderId="0" applyNumberFormat="0" applyBorder="0" applyAlignment="0" applyProtection="0"/>
    <xf numFmtId="0" fontId="30" fillId="0" borderId="0" applyNumberFormat="0" applyBorder="0" applyAlignment="0" applyProtection="0"/>
    <xf numFmtId="0" fontId="38" fillId="12" borderId="0" applyNumberFormat="0" applyBorder="0" applyAlignment="0" applyProtection="0"/>
    <xf numFmtId="0" fontId="30" fillId="0" borderId="0" applyNumberFormat="0" applyBorder="0" applyAlignment="0" applyProtection="0"/>
    <xf numFmtId="0" fontId="38" fillId="13" borderId="0" applyNumberFormat="0" applyBorder="0" applyAlignment="0" applyProtection="0"/>
    <xf numFmtId="0" fontId="30" fillId="0" borderId="0" applyNumberFormat="0" applyBorder="0" applyAlignment="0" applyProtection="0"/>
    <xf numFmtId="0" fontId="38" fillId="10" borderId="0" applyNumberFormat="0" applyBorder="0" applyAlignment="0" applyProtection="0"/>
    <xf numFmtId="0" fontId="30" fillId="0" borderId="0" applyNumberFormat="0" applyBorder="0" applyAlignment="0" applyProtection="0"/>
    <xf numFmtId="0" fontId="38" fillId="14" borderId="0" applyNumberFormat="0" applyBorder="0" applyAlignment="0" applyProtection="0"/>
    <xf numFmtId="0" fontId="30" fillId="0" borderId="0" applyNumberFormat="0" applyBorder="0" applyAlignment="0" applyProtection="0"/>
    <xf numFmtId="0" fontId="39" fillId="3" borderId="1" applyNumberFormat="0" applyAlignment="0" applyProtection="0"/>
    <xf numFmtId="0" fontId="30" fillId="0" borderId="0" applyNumberFormat="0" applyAlignment="0" applyProtection="0"/>
    <xf numFmtId="0" fontId="40" fillId="2" borderId="2" applyNumberFormat="0" applyAlignment="0" applyProtection="0"/>
    <xf numFmtId="0" fontId="30" fillId="0" borderId="0" applyNumberFormat="0" applyAlignment="0" applyProtection="0"/>
    <xf numFmtId="0" fontId="41" fillId="2" borderId="1" applyNumberFormat="0" applyAlignment="0" applyProtection="0"/>
    <xf numFmtId="0" fontId="30" fillId="0" borderId="0" applyNumberFormat="0" applyAlignment="0" applyProtection="0"/>
    <xf numFmtId="0" fontId="42" fillId="0" borderId="3" applyNumberFormat="0" applyFill="0" applyAlignment="0" applyProtection="0"/>
    <xf numFmtId="0" fontId="30" fillId="0" borderId="0" applyNumberFormat="0" applyFill="0" applyAlignment="0" applyProtection="0"/>
    <xf numFmtId="0" fontId="43" fillId="0" borderId="4" applyNumberFormat="0" applyFill="0" applyAlignment="0" applyProtection="0"/>
    <xf numFmtId="0" fontId="30" fillId="0" borderId="0" applyNumberFormat="0" applyFill="0" applyAlignment="0" applyProtection="0"/>
    <xf numFmtId="0" fontId="44" fillId="0" borderId="5" applyNumberFormat="0" applyFill="0" applyAlignment="0" applyProtection="0"/>
    <xf numFmtId="0" fontId="30" fillId="0" borderId="0" applyNumberFormat="0" applyFill="0" applyAlignment="0" applyProtection="0"/>
    <xf numFmtId="0" fontId="4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5" fillId="0" borderId="6" applyNumberFormat="0" applyFill="0" applyAlignment="0" applyProtection="0"/>
    <xf numFmtId="0" fontId="30" fillId="0" borderId="0" applyNumberFormat="0" applyFill="0" applyAlignment="0" applyProtection="0"/>
    <xf numFmtId="0" fontId="46" fillId="15" borderId="7" applyNumberFormat="0" applyAlignment="0" applyProtection="0"/>
    <xf numFmtId="0" fontId="30" fillId="0" borderId="0" applyNumberFormat="0" applyAlignment="0" applyProtection="0"/>
    <xf numFmtId="0" fontId="4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8" fillId="8" borderId="0" applyNumberFormat="0" applyBorder="0" applyAlignment="0" applyProtection="0"/>
    <xf numFmtId="0" fontId="30" fillId="0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16" borderId="0" applyNumberFormat="0" applyBorder="0" applyAlignment="0" applyProtection="0"/>
    <xf numFmtId="0" fontId="30" fillId="0" borderId="0" applyNumberFormat="0" applyBorder="0" applyAlignment="0" applyProtection="0"/>
    <xf numFmtId="0" fontId="5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7" fillId="4" borderId="8" applyNumberFormat="0" applyFont="0" applyAlignment="0" applyProtection="0"/>
    <xf numFmtId="0" fontId="37" fillId="0" borderId="0" applyNumberFormat="0" applyFont="0" applyAlignment="0" applyProtection="0"/>
    <xf numFmtId="0" fontId="51" fillId="0" borderId="9" applyNumberFormat="0" applyFill="0" applyAlignment="0" applyProtection="0"/>
    <xf numFmtId="0" fontId="30" fillId="0" borderId="0" applyNumberFormat="0" applyFill="0" applyAlignment="0" applyProtection="0"/>
    <xf numFmtId="0" fontId="5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3" fillId="17" borderId="0" applyNumberFormat="0" applyBorder="0" applyAlignment="0" applyProtection="0"/>
    <xf numFmtId="0" fontId="30" fillId="0" borderId="0" applyNumberFormat="0" applyBorder="0" applyAlignment="0" applyProtection="0"/>
    <xf numFmtId="0" fontId="54" fillId="0" borderId="0"/>
    <xf numFmtId="0" fontId="2" fillId="0" borderId="0"/>
    <xf numFmtId="0" fontId="19" fillId="0" borderId="0"/>
    <xf numFmtId="0" fontId="57" fillId="0" borderId="0"/>
    <xf numFmtId="0" fontId="33" fillId="0" borderId="10">
      <alignment vertical="center" wrapText="1"/>
    </xf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0" fillId="37" borderId="0" applyBorder="0" applyProtection="0"/>
    <xf numFmtId="0" fontId="60" fillId="37" borderId="0" applyBorder="0" applyProtection="0"/>
    <xf numFmtId="0" fontId="60" fillId="37" borderId="0" applyBorder="0" applyProtection="0"/>
    <xf numFmtId="0" fontId="60" fillId="38" borderId="0" applyBorder="0" applyProtection="0"/>
    <xf numFmtId="0" fontId="60" fillId="38" borderId="0" applyBorder="0" applyProtection="0"/>
    <xf numFmtId="0" fontId="60" fillId="38" borderId="0" applyBorder="0" applyProtection="0"/>
    <xf numFmtId="0" fontId="60" fillId="39" borderId="0" applyBorder="0" applyProtection="0"/>
    <xf numFmtId="0" fontId="60" fillId="39" borderId="0" applyBorder="0" applyProtection="0"/>
    <xf numFmtId="0" fontId="60" fillId="39" borderId="0" applyBorder="0" applyProtection="0"/>
    <xf numFmtId="0" fontId="60" fillId="37" borderId="0" applyBorder="0" applyProtection="0"/>
    <xf numFmtId="0" fontId="60" fillId="37" borderId="0" applyBorder="0" applyProtection="0"/>
    <xf numFmtId="0" fontId="60" fillId="37" borderId="0" applyBorder="0" applyProtection="0"/>
    <xf numFmtId="0" fontId="60" fillId="40" borderId="0" applyBorder="0" applyProtection="0"/>
    <xf numFmtId="0" fontId="60" fillId="40" borderId="0" applyBorder="0" applyProtection="0"/>
    <xf numFmtId="0" fontId="60" fillId="40" borderId="0" applyBorder="0" applyProtection="0"/>
    <xf numFmtId="0" fontId="60" fillId="38" borderId="0" applyBorder="0" applyProtection="0"/>
    <xf numFmtId="0" fontId="60" fillId="38" borderId="0" applyBorder="0" applyProtection="0"/>
    <xf numFmtId="0" fontId="60" fillId="38" borderId="0" applyBorder="0" applyProtection="0"/>
    <xf numFmtId="0" fontId="60" fillId="38" borderId="0" applyBorder="0" applyProtection="0"/>
    <xf numFmtId="0" fontId="60" fillId="38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0" fillId="41" borderId="0" applyBorder="0" applyProtection="0"/>
    <xf numFmtId="0" fontId="60" fillId="41" borderId="0" applyBorder="0" applyProtection="0"/>
    <xf numFmtId="0" fontId="60" fillId="41" borderId="0" applyBorder="0" applyProtection="0"/>
    <xf numFmtId="0" fontId="60" fillId="41" borderId="0" applyBorder="0" applyProtection="0"/>
    <xf numFmtId="0" fontId="60" fillId="41" borderId="0" applyBorder="0" applyProtection="0"/>
    <xf numFmtId="0" fontId="60" fillId="35" borderId="0" applyBorder="0" applyProtection="0"/>
    <xf numFmtId="0" fontId="60" fillId="35" borderId="0" applyBorder="0" applyProtection="0"/>
    <xf numFmtId="0" fontId="60" fillId="35" borderId="0" applyBorder="0" applyProtection="0"/>
    <xf numFmtId="0" fontId="60" fillId="35" borderId="0" applyBorder="0" applyProtection="0"/>
    <xf numFmtId="0" fontId="60" fillId="35" borderId="0" applyBorder="0" applyProtection="0"/>
    <xf numFmtId="0" fontId="60" fillId="42" borderId="0" applyBorder="0" applyProtection="0"/>
    <xf numFmtId="0" fontId="60" fillId="42" borderId="0" applyBorder="0" applyProtection="0"/>
    <xf numFmtId="0" fontId="60" fillId="42" borderId="0" applyBorder="0" applyProtection="0"/>
    <xf numFmtId="0" fontId="60" fillId="42" borderId="0" applyBorder="0" applyProtection="0"/>
    <xf numFmtId="0" fontId="60" fillId="42" borderId="0" applyBorder="0" applyProtection="0"/>
    <xf numFmtId="0" fontId="60" fillId="41" borderId="0" applyBorder="0" applyProtection="0"/>
    <xf numFmtId="0" fontId="60" fillId="41" borderId="0" applyBorder="0" applyProtection="0"/>
    <xf numFmtId="0" fontId="60" fillId="41" borderId="0" applyBorder="0" applyProtection="0"/>
    <xf numFmtId="0" fontId="60" fillId="41" borderId="0" applyBorder="0" applyProtection="0"/>
    <xf numFmtId="0" fontId="60" fillId="41" borderId="0" applyBorder="0" applyProtection="0"/>
    <xf numFmtId="0" fontId="58" fillId="32" borderId="0" applyBorder="0" applyProtection="0"/>
    <xf numFmtId="0" fontId="58" fillId="32" borderId="0" applyBorder="0" applyProtection="0"/>
    <xf numFmtId="0" fontId="58" fillId="32" borderId="0" applyBorder="0" applyProtection="0"/>
    <xf numFmtId="0" fontId="58" fillId="32" borderId="0" applyBorder="0" applyProtection="0"/>
    <xf numFmtId="0" fontId="58" fillId="32" borderId="0" applyBorder="0" applyProtection="0"/>
    <xf numFmtId="0" fontId="60" fillId="38" borderId="0" applyBorder="0" applyProtection="0"/>
    <xf numFmtId="0" fontId="60" fillId="38" borderId="0" applyBorder="0" applyProtection="0"/>
    <xf numFmtId="0" fontId="60" fillId="38" borderId="0" applyBorder="0" applyProtection="0"/>
    <xf numFmtId="0" fontId="60" fillId="38" borderId="0" applyBorder="0" applyProtection="0"/>
    <xf numFmtId="0" fontId="60" fillId="38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35" borderId="0" applyBorder="0" applyProtection="0"/>
    <xf numFmtId="0" fontId="61" fillId="35" borderId="0" applyBorder="0" applyProtection="0"/>
    <xf numFmtId="0" fontId="61" fillId="35" borderId="0" applyBorder="0" applyProtection="0"/>
    <xf numFmtId="0" fontId="61" fillId="35" borderId="0" applyBorder="0" applyProtection="0"/>
    <xf numFmtId="0" fontId="61" fillId="35" borderId="0" applyBorder="0" applyProtection="0"/>
    <xf numFmtId="0" fontId="61" fillId="42" borderId="0" applyBorder="0" applyProtection="0"/>
    <xf numFmtId="0" fontId="61" fillId="42" borderId="0" applyBorder="0" applyProtection="0"/>
    <xf numFmtId="0" fontId="61" fillId="42" borderId="0" applyBorder="0" applyProtection="0"/>
    <xf numFmtId="0" fontId="61" fillId="42" borderId="0" applyBorder="0" applyProtection="0"/>
    <xf numFmtId="0" fontId="61" fillId="42" borderId="0" applyBorder="0" applyProtection="0"/>
    <xf numFmtId="0" fontId="61" fillId="41" borderId="0" applyBorder="0" applyProtection="0"/>
    <xf numFmtId="0" fontId="61" fillId="41" borderId="0" applyBorder="0" applyProtection="0"/>
    <xf numFmtId="0" fontId="61" fillId="41" borderId="0" applyBorder="0" applyProtection="0"/>
    <xf numFmtId="0" fontId="61" fillId="41" borderId="0" applyBorder="0" applyProtection="0"/>
    <xf numFmtId="0" fontId="61" fillId="41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38" borderId="0" applyBorder="0" applyProtection="0"/>
    <xf numFmtId="0" fontId="61" fillId="38" borderId="0" applyBorder="0" applyProtection="0"/>
    <xf numFmtId="0" fontId="61" fillId="38" borderId="0" applyBorder="0" applyProtection="0"/>
    <xf numFmtId="0" fontId="61" fillId="38" borderId="0" applyBorder="0" applyProtection="0"/>
    <xf numFmtId="0" fontId="61" fillId="38" borderId="0" applyBorder="0" applyProtection="0"/>
    <xf numFmtId="0" fontId="33" fillId="0" borderId="10">
      <alignment vertical="center" wrapText="1"/>
    </xf>
    <xf numFmtId="0" fontId="61" fillId="43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44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1" fillId="44" borderId="0" applyBorder="0" applyProtection="0"/>
    <xf numFmtId="0" fontId="61" fillId="44" borderId="0" applyBorder="0" applyProtection="0"/>
    <xf numFmtId="0" fontId="61" fillId="45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1" fillId="45" borderId="0" applyBorder="0" applyProtection="0"/>
    <xf numFmtId="0" fontId="61" fillId="45" borderId="0" applyBorder="0" applyProtection="0"/>
    <xf numFmtId="0" fontId="61" fillId="46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1" fillId="46" borderId="0" applyBorder="0" applyProtection="0"/>
    <xf numFmtId="0" fontId="61" fillId="46" borderId="0" applyBorder="0" applyProtection="0"/>
    <xf numFmtId="0" fontId="61" fillId="43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1" fillId="43" borderId="0" applyBorder="0" applyProtection="0"/>
    <xf numFmtId="0" fontId="61" fillId="43" borderId="0" applyBorder="0" applyProtection="0"/>
    <xf numFmtId="0" fontId="61" fillId="47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1" fillId="47" borderId="0" applyBorder="0" applyProtection="0"/>
    <xf numFmtId="0" fontId="61" fillId="47" borderId="0" applyBorder="0" applyProtection="0"/>
    <xf numFmtId="0" fontId="62" fillId="38" borderId="25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62" fillId="38" borderId="25" applyProtection="0"/>
    <xf numFmtId="0" fontId="62" fillId="38" borderId="25" applyProtection="0"/>
    <xf numFmtId="0" fontId="63" fillId="37" borderId="26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63" fillId="37" borderId="26" applyProtection="0"/>
    <xf numFmtId="0" fontId="63" fillId="37" borderId="26" applyProtection="0"/>
    <xf numFmtId="0" fontId="64" fillId="37" borderId="25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64" fillId="37" borderId="25" applyProtection="0"/>
    <xf numFmtId="0" fontId="64" fillId="37" borderId="25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65" fillId="0" borderId="27" applyProtection="0"/>
    <xf numFmtId="0" fontId="65" fillId="0" borderId="27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66" fillId="0" borderId="28" applyProtection="0"/>
    <xf numFmtId="0" fontId="66" fillId="0" borderId="28" applyProtection="0"/>
    <xf numFmtId="0" fontId="67" fillId="0" borderId="29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67" fillId="0" borderId="29" applyProtection="0"/>
    <xf numFmtId="0" fontId="67" fillId="0" borderId="29" applyProtection="0"/>
    <xf numFmtId="0" fontId="67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67" fillId="0" borderId="0" applyBorder="0" applyProtection="0"/>
    <xf numFmtId="0" fontId="67" fillId="0" borderId="0" applyBorder="0" applyProtection="0"/>
    <xf numFmtId="0" fontId="68" fillId="0" borderId="3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68" fillId="0" borderId="30" applyProtection="0"/>
    <xf numFmtId="0" fontId="68" fillId="0" borderId="30" applyProtection="0"/>
    <xf numFmtId="0" fontId="69" fillId="48" borderId="31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69" fillId="48" borderId="31" applyProtection="0"/>
    <xf numFmtId="0" fontId="69" fillId="48" borderId="31" applyProtection="0"/>
    <xf numFmtId="0" fontId="7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70" fillId="0" borderId="0" applyBorder="0" applyProtection="0"/>
    <xf numFmtId="0" fontId="70" fillId="0" borderId="0" applyBorder="0" applyProtection="0"/>
    <xf numFmtId="0" fontId="71" fillId="42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71" fillId="42" borderId="0" applyBorder="0" applyProtection="0"/>
    <xf numFmtId="0" fontId="71" fillId="42" borderId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0" fontId="6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0" fontId="60" fillId="0" borderId="0"/>
    <xf numFmtId="0" fontId="72" fillId="49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72" fillId="49" borderId="0" applyBorder="0" applyProtection="0"/>
    <xf numFmtId="0" fontId="72" fillId="49" borderId="0" applyBorder="0" applyProtection="0"/>
    <xf numFmtId="0" fontId="73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73" fillId="0" borderId="0" applyBorder="0" applyProtection="0"/>
    <xf numFmtId="0" fontId="73" fillId="0" borderId="0" applyBorder="0" applyProtection="0"/>
    <xf numFmtId="0" fontId="59" fillId="0" borderId="0" applyProtection="0"/>
    <xf numFmtId="0" fontId="59" fillId="0" borderId="0" applyProtection="0"/>
    <xf numFmtId="0" fontId="59" fillId="0" borderId="0" applyProtection="0"/>
    <xf numFmtId="0" fontId="59" fillId="39" borderId="32" applyProtection="0"/>
    <xf numFmtId="0" fontId="59" fillId="39" borderId="32" applyProtection="0"/>
    <xf numFmtId="0" fontId="74" fillId="0" borderId="33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74" fillId="0" borderId="33" applyProtection="0"/>
    <xf numFmtId="0" fontId="74" fillId="0" borderId="33" applyProtection="0"/>
    <xf numFmtId="0" fontId="75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75" fillId="0" borderId="0" applyBorder="0" applyProtection="0"/>
    <xf numFmtId="0" fontId="75" fillId="0" borderId="0" applyBorder="0" applyProtection="0"/>
    <xf numFmtId="0" fontId="76" fillId="5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76" fillId="50" borderId="0" applyBorder="0" applyProtection="0"/>
    <xf numFmtId="0" fontId="76" fillId="50" borderId="0" applyBorder="0" applyProtection="0"/>
  </cellStyleXfs>
  <cellXfs count="637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165" fontId="19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20" fillId="18" borderId="10" xfId="0" applyFont="1" applyFill="1" applyBorder="1"/>
    <xf numFmtId="0" fontId="20" fillId="18" borderId="0" xfId="0" applyFont="1" applyFill="1"/>
    <xf numFmtId="0" fontId="20" fillId="18" borderId="0" xfId="0" applyFont="1" applyFill="1" applyAlignment="1">
      <alignment vertical="center"/>
    </xf>
    <xf numFmtId="0" fontId="20" fillId="0" borderId="0" xfId="0" applyFont="1" applyAlignment="1"/>
    <xf numFmtId="0" fontId="21" fillId="0" borderId="0" xfId="0" applyFont="1" applyAlignment="1"/>
    <xf numFmtId="164" fontId="21" fillId="0" borderId="0" xfId="0" applyNumberFormat="1" applyFont="1" applyBorder="1" applyAlignment="1">
      <alignment horizontal="center" vertical="center"/>
    </xf>
    <xf numFmtId="49" fontId="20" fillId="0" borderId="0" xfId="0" applyNumberFormat="1" applyFont="1"/>
    <xf numFmtId="49" fontId="20" fillId="18" borderId="0" xfId="0" applyNumberFormat="1" applyFont="1" applyFill="1"/>
    <xf numFmtId="0" fontId="20" fillId="0" borderId="0" xfId="0" applyFont="1" applyFill="1"/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101" applyFont="1" applyFill="1" applyBorder="1"/>
    <xf numFmtId="0" fontId="19" fillId="0" borderId="0" xfId="100" applyFont="1" applyBorder="1" applyAlignment="1">
      <alignment horizontal="center" vertical="center" wrapText="1"/>
    </xf>
    <xf numFmtId="0" fontId="19" fillId="0" borderId="11" xfId="10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0" fillId="19" borderId="0" xfId="0" applyFont="1" applyFill="1"/>
    <xf numFmtId="49" fontId="21" fillId="0" borderId="0" xfId="0" applyNumberFormat="1" applyFont="1" applyBorder="1" applyAlignment="1"/>
    <xf numFmtId="49" fontId="20" fillId="0" borderId="10" xfId="0" applyNumberFormat="1" applyFont="1" applyBorder="1" applyAlignment="1">
      <alignment horizontal="center" vertical="center"/>
    </xf>
    <xf numFmtId="0" fontId="20" fillId="19" borderId="10" xfId="0" applyFont="1" applyFill="1" applyBorder="1"/>
    <xf numFmtId="0" fontId="20" fillId="19" borderId="10" xfId="0" applyFont="1" applyFill="1" applyBorder="1" applyAlignment="1">
      <alignment horizontal="center" vertical="center"/>
    </xf>
    <xf numFmtId="49" fontId="20" fillId="19" borderId="10" xfId="0" applyNumberFormat="1" applyFont="1" applyFill="1" applyBorder="1" applyAlignment="1">
      <alignment horizontal="center" vertical="center"/>
    </xf>
    <xf numFmtId="1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center" vertical="top" wrapText="1"/>
    </xf>
    <xf numFmtId="49" fontId="21" fillId="0" borderId="0" xfId="0" applyNumberFormat="1" applyFont="1" applyFill="1" applyAlignment="1">
      <alignment horizontal="left"/>
    </xf>
    <xf numFmtId="0" fontId="21" fillId="0" borderId="0" xfId="0" applyFont="1" applyAlignment="1">
      <alignment horizontal="center"/>
    </xf>
    <xf numFmtId="0" fontId="20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49" fontId="20" fillId="18" borderId="0" xfId="0" applyNumberFormat="1" applyFont="1" applyFill="1" applyAlignment="1">
      <alignment vertical="center"/>
    </xf>
    <xf numFmtId="165" fontId="20" fillId="0" borderId="10" xfId="0" applyNumberFormat="1" applyFont="1" applyBorder="1" applyAlignment="1">
      <alignment horizontal="right"/>
    </xf>
    <xf numFmtId="49" fontId="0" fillId="18" borderId="10" xfId="0" applyNumberForma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ont="1" applyFill="1" applyBorder="1" applyAlignment="1">
      <alignment vertical="center" wrapText="1"/>
    </xf>
    <xf numFmtId="0" fontId="0" fillId="18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 wrapText="1"/>
    </xf>
    <xf numFmtId="0" fontId="0" fillId="18" borderId="10" xfId="0" applyFont="1" applyFill="1" applyBorder="1" applyAlignment="1">
      <alignment horizontal="left" vertical="center"/>
    </xf>
    <xf numFmtId="0" fontId="0" fillId="18" borderId="10" xfId="0" applyFont="1" applyFill="1" applyBorder="1"/>
    <xf numFmtId="0" fontId="0" fillId="0" borderId="10" xfId="0" applyFont="1" applyFill="1" applyBorder="1" applyAlignment="1">
      <alignment vertical="top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0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vertical="top" wrapText="1"/>
    </xf>
    <xf numFmtId="0" fontId="0" fillId="18" borderId="0" xfId="0" applyFont="1" applyFill="1"/>
    <xf numFmtId="0" fontId="0" fillId="0" borderId="10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49" fontId="20" fillId="0" borderId="0" xfId="0" applyNumberFormat="1" applyFont="1" applyBorder="1" applyAlignment="1">
      <alignment horizontal="left" vertical="top"/>
    </xf>
    <xf numFmtId="1" fontId="20" fillId="0" borderId="0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0" fillId="0" borderId="0" xfId="0" applyFont="1" applyBorder="1" applyAlignment="1"/>
    <xf numFmtId="0" fontId="20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49" fontId="21" fillId="0" borderId="0" xfId="0" applyNumberFormat="1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vertical="top" wrapText="1"/>
    </xf>
    <xf numFmtId="49" fontId="21" fillId="0" borderId="0" xfId="0" applyNumberFormat="1" applyFont="1" applyBorder="1" applyAlignment="1">
      <alignment horizontal="center" vertical="center"/>
    </xf>
    <xf numFmtId="49" fontId="0" fillId="0" borderId="10" xfId="0" applyNumberFormat="1" applyFill="1" applyBorder="1" applyAlignment="1">
      <alignment horizontal="left"/>
    </xf>
    <xf numFmtId="49" fontId="0" fillId="0" borderId="10" xfId="0" applyNumberForma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10" xfId="0" applyFill="1" applyBorder="1" applyAlignment="1">
      <alignment wrapText="1"/>
    </xf>
    <xf numFmtId="0" fontId="0" fillId="0" borderId="0" xfId="0" applyFill="1" applyBorder="1"/>
    <xf numFmtId="49" fontId="20" fillId="0" borderId="10" xfId="0" applyNumberFormat="1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right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20" fillId="0" borderId="0" xfId="0" applyFont="1" applyFill="1" applyBorder="1" applyAlignment="1"/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0" fillId="18" borderId="0" xfId="0" applyFill="1"/>
    <xf numFmtId="0" fontId="0" fillId="18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wrapText="1"/>
    </xf>
    <xf numFmtId="0" fontId="20" fillId="0" borderId="0" xfId="0" applyFont="1" applyFill="1" applyBorder="1"/>
    <xf numFmtId="49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right"/>
    </xf>
    <xf numFmtId="0" fontId="1" fillId="0" borderId="0" xfId="67" applyFill="1"/>
    <xf numFmtId="49" fontId="20" fillId="0" borderId="0" xfId="0" applyNumberFormat="1" applyFont="1" applyFill="1"/>
    <xf numFmtId="0" fontId="20" fillId="0" borderId="0" xfId="0" applyFont="1" applyFill="1" applyBorder="1" applyAlignment="1">
      <alignment vertical="center"/>
    </xf>
    <xf numFmtId="49" fontId="0" fillId="0" borderId="10" xfId="0" applyNumberFormat="1" applyFill="1" applyBorder="1" applyAlignment="1">
      <alignment horizontal="left" indent="3"/>
    </xf>
    <xf numFmtId="49" fontId="0" fillId="0" borderId="10" xfId="0" applyNumberFormat="1" applyFill="1" applyBorder="1" applyAlignment="1">
      <alignment horizontal="left" wrapText="1"/>
    </xf>
    <xf numFmtId="49" fontId="0" fillId="0" borderId="10" xfId="0" applyNumberFormat="1" applyFill="1" applyBorder="1" applyAlignment="1">
      <alignment horizontal="right"/>
    </xf>
    <xf numFmtId="49" fontId="0" fillId="0" borderId="10" xfId="0" applyNumberFormat="1" applyFill="1" applyBorder="1" applyAlignment="1">
      <alignment horizontal="right" wrapText="1"/>
    </xf>
    <xf numFmtId="0" fontId="20" fillId="18" borderId="0" xfId="0" applyFont="1" applyFill="1" applyBorder="1" applyAlignment="1">
      <alignment horizontal="center" vertical="center"/>
    </xf>
    <xf numFmtId="0" fontId="20" fillId="18" borderId="10" xfId="0" applyFont="1" applyFill="1" applyBorder="1" applyAlignment="1">
      <alignment vertical="center"/>
    </xf>
    <xf numFmtId="165" fontId="0" fillId="0" borderId="10" xfId="0" applyNumberFormat="1" applyFont="1" applyFill="1" applyBorder="1" applyAlignment="1">
      <alignment horizontal="right"/>
    </xf>
    <xf numFmtId="0" fontId="20" fillId="0" borderId="1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top"/>
    </xf>
    <xf numFmtId="1" fontId="20" fillId="0" borderId="0" xfId="0" applyNumberFormat="1" applyFont="1" applyFill="1" applyBorder="1" applyAlignment="1">
      <alignment horizontal="center" vertical="top"/>
    </xf>
    <xf numFmtId="0" fontId="24" fillId="0" borderId="12" xfId="0" applyFont="1" applyFill="1" applyBorder="1" applyAlignment="1">
      <alignment horizontal="center"/>
    </xf>
    <xf numFmtId="0" fontId="0" fillId="18" borderId="0" xfId="0" applyFill="1" applyAlignment="1">
      <alignment horizontal="left"/>
    </xf>
    <xf numFmtId="0" fontId="0" fillId="0" borderId="10" xfId="0" applyBorder="1" applyAlignment="1">
      <alignment horizontal="center" vertical="center"/>
    </xf>
    <xf numFmtId="49" fontId="21" fillId="0" borderId="0" xfId="0" applyNumberFormat="1" applyFont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21" fillId="0" borderId="13" xfId="0" applyNumberFormat="1" applyFont="1" applyBorder="1" applyAlignment="1">
      <alignment vertical="top"/>
    </xf>
    <xf numFmtId="1" fontId="20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49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49" fontId="20" fillId="0" borderId="0" xfId="0" applyNumberFormat="1" applyFont="1" applyFill="1" applyBorder="1" applyAlignment="1">
      <alignment horizontal="left" vertical="top"/>
    </xf>
    <xf numFmtId="0" fontId="0" fillId="0" borderId="10" xfId="0" applyBorder="1" applyAlignment="1">
      <alignment horizontal="right" vertical="top"/>
    </xf>
    <xf numFmtId="1" fontId="20" fillId="0" borderId="10" xfId="0" applyNumberFormat="1" applyFont="1" applyBorder="1" applyAlignment="1">
      <alignment horizontal="right" vertical="top"/>
    </xf>
    <xf numFmtId="0" fontId="20" fillId="0" borderId="10" xfId="0" applyFont="1" applyBorder="1" applyAlignment="1">
      <alignment horizontal="right" vertical="top"/>
    </xf>
    <xf numFmtId="49" fontId="21" fillId="0" borderId="0" xfId="0" applyNumberFormat="1" applyFont="1" applyFill="1"/>
    <xf numFmtId="49" fontId="21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top"/>
    </xf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left"/>
    </xf>
    <xf numFmtId="0" fontId="20" fillId="20" borderId="0" xfId="0" applyFont="1" applyFill="1" applyBorder="1"/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10" xfId="0" applyFont="1" applyFill="1" applyBorder="1" applyAlignment="1"/>
    <xf numFmtId="0" fontId="25" fillId="0" borderId="0" xfId="0" applyFont="1"/>
    <xf numFmtId="0" fontId="0" fillId="0" borderId="10" xfId="0" applyFill="1" applyBorder="1" applyAlignment="1"/>
    <xf numFmtId="0" fontId="0" fillId="0" borderId="10" xfId="0" applyFont="1" applyFill="1" applyBorder="1" applyAlignment="1">
      <alignment horizontal="left" vertical="top"/>
    </xf>
    <xf numFmtId="1" fontId="0" fillId="0" borderId="10" xfId="0" applyNumberFormat="1" applyFill="1" applyBorder="1" applyAlignment="1">
      <alignment horizontal="right" vertical="top"/>
    </xf>
    <xf numFmtId="49" fontId="0" fillId="0" borderId="10" xfId="0" applyNumberFormat="1" applyFill="1" applyBorder="1" applyAlignment="1">
      <alignment horizontal="left" vertical="top" wrapText="1"/>
    </xf>
    <xf numFmtId="0" fontId="0" fillId="18" borderId="0" xfId="0" applyFill="1" applyAlignment="1">
      <alignment horizontal="center"/>
    </xf>
    <xf numFmtId="0" fontId="0" fillId="0" borderId="14" xfId="0" applyFont="1" applyFill="1" applyBorder="1" applyAlignment="1">
      <alignment horizontal="center" vertical="center" wrapText="1"/>
    </xf>
    <xf numFmtId="0" fontId="19" fillId="0" borderId="15" xfId="100" applyFont="1" applyFill="1" applyBorder="1" applyAlignment="1">
      <alignment horizontal="center" vertical="center" wrapText="1"/>
    </xf>
    <xf numFmtId="0" fontId="0" fillId="18" borderId="10" xfId="0" applyFill="1" applyBorder="1" applyAlignment="1">
      <alignment horizontal="center"/>
    </xf>
    <xf numFmtId="0" fontId="0" fillId="18" borderId="10" xfId="0" applyFill="1" applyBorder="1" applyAlignment="1">
      <alignment horizontal="left"/>
    </xf>
    <xf numFmtId="0" fontId="0" fillId="18" borderId="0" xfId="0" applyFont="1" applyFill="1" applyAlignment="1">
      <alignment horizontal="center"/>
    </xf>
    <xf numFmtId="0" fontId="0" fillId="18" borderId="0" xfId="0" applyFont="1" applyFill="1" applyAlignment="1">
      <alignment horizontal="left"/>
    </xf>
    <xf numFmtId="0" fontId="0" fillId="18" borderId="10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49" fontId="0" fillId="0" borderId="0" xfId="0" applyNumberFormat="1" applyFont="1"/>
    <xf numFmtId="49" fontId="21" fillId="0" borderId="10" xfId="0" applyNumberFormat="1" applyFont="1" applyFill="1" applyBorder="1" applyAlignment="1">
      <alignment vertical="top"/>
    </xf>
    <xf numFmtId="0" fontId="0" fillId="18" borderId="11" xfId="0" applyFont="1" applyFill="1" applyBorder="1" applyAlignment="1">
      <alignment horizontal="center"/>
    </xf>
    <xf numFmtId="0" fontId="0" fillId="18" borderId="10" xfId="0" applyFill="1" applyBorder="1"/>
    <xf numFmtId="0" fontId="0" fillId="0" borderId="0" xfId="0" applyFont="1" applyFill="1" applyAlignment="1">
      <alignment vertical="top" wrapText="1"/>
    </xf>
    <xf numFmtId="0" fontId="0" fillId="18" borderId="0" xfId="0" applyFont="1" applyFill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49" fontId="0" fillId="0" borderId="0" xfId="0" applyNumberFormat="1" applyFont="1" applyFill="1"/>
    <xf numFmtId="49" fontId="0" fillId="0" borderId="0" xfId="0" applyNumberFormat="1" applyFont="1" applyFill="1" applyAlignment="1">
      <alignment vertical="center"/>
    </xf>
    <xf numFmtId="1" fontId="0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4" fontId="20" fillId="0" borderId="10" xfId="0" applyNumberFormat="1" applyFont="1" applyBorder="1" applyAlignment="1">
      <alignment horizontal="right" vertical="top"/>
    </xf>
    <xf numFmtId="0" fontId="0" fillId="0" borderId="10" xfId="0" applyFill="1" applyBorder="1" applyAlignment="1">
      <alignment vertical="top"/>
    </xf>
    <xf numFmtId="0" fontId="21" fillId="0" borderId="0" xfId="0" applyFont="1" applyFill="1"/>
    <xf numFmtId="0" fontId="2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wrapText="1"/>
    </xf>
    <xf numFmtId="0" fontId="21" fillId="0" borderId="10" xfId="0" applyFont="1" applyFill="1" applyBorder="1" applyAlignment="1">
      <alignment horizontal="right" wrapText="1"/>
    </xf>
    <xf numFmtId="0" fontId="21" fillId="0" borderId="10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21" fillId="0" borderId="0" xfId="0" applyFont="1" applyFill="1" applyAlignment="1"/>
    <xf numFmtId="0" fontId="0" fillId="0" borderId="10" xfId="0" applyFont="1" applyFill="1" applyBorder="1" applyAlignment="1">
      <alignment horizontal="center"/>
    </xf>
    <xf numFmtId="1" fontId="0" fillId="0" borderId="10" xfId="0" applyNumberFormat="1" applyFont="1" applyBorder="1" applyAlignment="1">
      <alignment horizontal="right"/>
    </xf>
    <xf numFmtId="49" fontId="19" fillId="0" borderId="13" xfId="10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/>
    </xf>
    <xf numFmtId="49" fontId="20" fillId="0" borderId="13" xfId="100" applyNumberFormat="1" applyFont="1" applyFill="1" applyBorder="1" applyAlignment="1"/>
    <xf numFmtId="49" fontId="19" fillId="0" borderId="14" xfId="100" applyNumberFormat="1" applyFont="1" applyFill="1" applyBorder="1" applyAlignment="1">
      <alignment horizontal="center" vertical="center" wrapText="1"/>
    </xf>
    <xf numFmtId="0" fontId="19" fillId="0" borderId="11" xfId="100" applyFont="1" applyFill="1" applyBorder="1" applyAlignment="1">
      <alignment horizontal="center" vertical="top" wrapText="1"/>
    </xf>
    <xf numFmtId="0" fontId="19" fillId="0" borderId="14" xfId="100" applyFont="1" applyFill="1" applyBorder="1" applyAlignment="1">
      <alignment horizontal="center" vertical="top" wrapText="1"/>
    </xf>
    <xf numFmtId="49" fontId="20" fillId="0" borderId="16" xfId="100" applyNumberFormat="1" applyFont="1" applyFill="1" applyBorder="1" applyAlignment="1"/>
    <xf numFmtId="49" fontId="0" fillId="18" borderId="0" xfId="0" applyNumberFormat="1" applyFont="1" applyFill="1"/>
    <xf numFmtId="0" fontId="0" fillId="21" borderId="0" xfId="0" applyFont="1" applyFill="1"/>
    <xf numFmtId="49" fontId="0" fillId="18" borderId="0" xfId="0" applyNumberFormat="1" applyFont="1" applyFill="1" applyAlignment="1"/>
    <xf numFmtId="0" fontId="0" fillId="18" borderId="0" xfId="0" applyFont="1" applyFill="1" applyAlignment="1"/>
    <xf numFmtId="49" fontId="0" fillId="0" borderId="0" xfId="0" applyNumberFormat="1" applyFont="1" applyAlignment="1"/>
    <xf numFmtId="0" fontId="0" fillId="0" borderId="0" xfId="0" applyFont="1" applyAlignment="1"/>
    <xf numFmtId="49" fontId="0" fillId="0" borderId="0" xfId="0" applyNumberFormat="1" applyFont="1" applyAlignment="1">
      <alignment vertic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18" borderId="11" xfId="0" applyFont="1" applyFill="1" applyBorder="1" applyAlignment="1">
      <alignment horizontal="left" vertical="center"/>
    </xf>
    <xf numFmtId="0" fontId="0" fillId="0" borderId="0" xfId="0" applyFill="1" applyAlignment="1"/>
    <xf numFmtId="0" fontId="0" fillId="0" borderId="10" xfId="0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 vertical="center"/>
    </xf>
    <xf numFmtId="0" fontId="19" fillId="0" borderId="10" xfId="100" applyFont="1" applyBorder="1" applyAlignment="1"/>
    <xf numFmtId="0" fontId="20" fillId="0" borderId="13" xfId="0" applyFont="1" applyBorder="1"/>
    <xf numFmtId="0" fontId="0" fillId="18" borderId="0" xfId="0" applyFont="1" applyFill="1" applyAlignment="1">
      <alignment horizontal="center" vertical="center"/>
    </xf>
    <xf numFmtId="0" fontId="0" fillId="18" borderId="10" xfId="0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right" vertical="top"/>
    </xf>
    <xf numFmtId="0" fontId="20" fillId="0" borderId="0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20" fillId="0" borderId="13" xfId="0" applyFont="1" applyFill="1" applyBorder="1"/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165" fontId="0" fillId="0" borderId="10" xfId="0" applyNumberFormat="1" applyFill="1" applyBorder="1" applyAlignment="1">
      <alignment horizontal="right"/>
    </xf>
    <xf numFmtId="49" fontId="0" fillId="0" borderId="10" xfId="0" applyNumberForma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19" fillId="0" borderId="10" xfId="0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right"/>
    </xf>
    <xf numFmtId="0" fontId="0" fillId="0" borderId="10" xfId="0" applyFill="1" applyBorder="1" applyAlignment="1">
      <alignment horizontal="right" wrapText="1"/>
    </xf>
    <xf numFmtId="49" fontId="0" fillId="0" borderId="10" xfId="0" applyNumberFormat="1" applyFill="1" applyBorder="1" applyAlignment="1">
      <alignment horizontal="left" vertical="center" wrapText="1"/>
    </xf>
    <xf numFmtId="49" fontId="0" fillId="0" borderId="10" xfId="0" applyNumberFormat="1" applyFill="1" applyBorder="1" applyAlignment="1">
      <alignment horizontal="left" vertical="center"/>
    </xf>
    <xf numFmtId="0" fontId="0" fillId="0" borderId="10" xfId="0" applyFont="1" applyBorder="1"/>
    <xf numFmtId="49" fontId="0" fillId="0" borderId="10" xfId="0" applyNumberFormat="1" applyFill="1" applyBorder="1" applyAlignment="1"/>
    <xf numFmtId="49" fontId="0" fillId="0" borderId="10" xfId="0" applyNumberFormat="1" applyFill="1" applyBorder="1" applyAlignment="1">
      <alignment wrapText="1"/>
    </xf>
    <xf numFmtId="0" fontId="0" fillId="0" borderId="10" xfId="0" applyFont="1" applyFill="1" applyBorder="1"/>
    <xf numFmtId="49" fontId="0" fillId="22" borderId="10" xfId="0" applyNumberFormat="1" applyFont="1" applyFill="1" applyBorder="1" applyAlignment="1">
      <alignment horizontal="center"/>
    </xf>
    <xf numFmtId="0" fontId="0" fillId="22" borderId="0" xfId="0" applyFont="1" applyFill="1"/>
    <xf numFmtId="0" fontId="0" fillId="22" borderId="0" xfId="0" applyFill="1"/>
    <xf numFmtId="0" fontId="0" fillId="22" borderId="10" xfId="0" applyFont="1" applyFill="1" applyBorder="1"/>
    <xf numFmtId="0" fontId="0" fillId="22" borderId="10" xfId="0" applyFont="1" applyFill="1" applyBorder="1" applyAlignment="1">
      <alignment horizontal="center"/>
    </xf>
    <xf numFmtId="0" fontId="0" fillId="22" borderId="0" xfId="0" applyFont="1" applyFill="1" applyAlignment="1">
      <alignment horizontal="left"/>
    </xf>
    <xf numFmtId="0" fontId="0" fillId="22" borderId="0" xfId="0" applyFont="1" applyFill="1" applyAlignment="1">
      <alignment horizontal="center"/>
    </xf>
    <xf numFmtId="49" fontId="0" fillId="22" borderId="0" xfId="0" applyNumberFormat="1" applyFont="1" applyFill="1"/>
    <xf numFmtId="0" fontId="0" fillId="0" borderId="0" xfId="0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49" fontId="0" fillId="0" borderId="10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left" vertical="top" wrapText="1"/>
    </xf>
    <xf numFmtId="49" fontId="0" fillId="18" borderId="0" xfId="0" applyNumberForma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65" fontId="20" fillId="0" borderId="0" xfId="0" applyNumberFormat="1" applyFont="1" applyBorder="1" applyAlignment="1">
      <alignment horizontal="right"/>
    </xf>
    <xf numFmtId="0" fontId="20" fillId="18" borderId="10" xfId="0" applyFont="1" applyFill="1" applyBorder="1" applyAlignment="1">
      <alignment horizontal="center"/>
    </xf>
    <xf numFmtId="0" fontId="20" fillId="18" borderId="10" xfId="0" applyFont="1" applyFill="1" applyBorder="1" applyAlignment="1">
      <alignment horizontal="center" vertical="center"/>
    </xf>
    <xf numFmtId="0" fontId="20" fillId="18" borderId="0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left" vertical="top" wrapText="1"/>
    </xf>
    <xf numFmtId="49" fontId="0" fillId="0" borderId="15" xfId="0" applyNumberFormat="1" applyFont="1" applyBorder="1" applyAlignment="1">
      <alignment horizontal="right" vertical="top" wrapText="1"/>
    </xf>
    <xf numFmtId="0" fontId="0" fillId="0" borderId="10" xfId="0" applyFont="1" applyFill="1" applyBorder="1" applyAlignment="1">
      <alignment horizontal="left" vertical="center"/>
    </xf>
    <xf numFmtId="0" fontId="0" fillId="22" borderId="0" xfId="0" applyFont="1" applyFill="1" applyAlignment="1">
      <alignment vertical="center"/>
    </xf>
    <xf numFmtId="0" fontId="0" fillId="22" borderId="18" xfId="0" applyFont="1" applyFill="1" applyBorder="1" applyAlignment="1">
      <alignment horizontal="left" vertical="center"/>
    </xf>
    <xf numFmtId="0" fontId="0" fillId="22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0" fillId="22" borderId="0" xfId="0" applyFont="1" applyFill="1" applyBorder="1" applyAlignment="1">
      <alignment horizontal="center" vertical="center" wrapText="1"/>
    </xf>
    <xf numFmtId="0" fontId="0" fillId="22" borderId="0" xfId="0" applyFont="1" applyFill="1" applyBorder="1" applyAlignment="1">
      <alignment horizontal="left" vertical="center"/>
    </xf>
    <xf numFmtId="0" fontId="0" fillId="22" borderId="10" xfId="0" applyFill="1" applyBorder="1" applyAlignment="1">
      <alignment horizontal="center"/>
    </xf>
    <xf numFmtId="0" fontId="0" fillId="22" borderId="0" xfId="0" applyFill="1" applyBorder="1"/>
    <xf numFmtId="0" fontId="0" fillId="22" borderId="0" xfId="0" applyFont="1" applyFill="1" applyBorder="1"/>
    <xf numFmtId="0" fontId="0" fillId="22" borderId="0" xfId="0" applyFont="1" applyFill="1" applyBorder="1" applyAlignment="1">
      <alignment vertical="center"/>
    </xf>
    <xf numFmtId="49" fontId="0" fillId="0" borderId="15" xfId="0" applyNumberFormat="1" applyFill="1" applyBorder="1" applyAlignment="1">
      <alignment horizontal="right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 wrapText="1"/>
    </xf>
    <xf numFmtId="0" fontId="20" fillId="0" borderId="10" xfId="68" applyFont="1" applyFill="1" applyBorder="1" applyAlignment="1">
      <alignment horizontal="right"/>
    </xf>
    <xf numFmtId="165" fontId="20" fillId="0" borderId="10" xfId="68" applyNumberFormat="1" applyFont="1" applyFill="1" applyBorder="1" applyAlignment="1">
      <alignment horizontal="right"/>
    </xf>
    <xf numFmtId="4" fontId="20" fillId="0" borderId="10" xfId="0" applyNumberFormat="1" applyFont="1" applyBorder="1" applyAlignment="1">
      <alignment horizontal="right"/>
    </xf>
    <xf numFmtId="1" fontId="20" fillId="0" borderId="1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Fill="1" applyBorder="1" applyAlignment="1">
      <alignment horizontal="right"/>
    </xf>
    <xf numFmtId="49" fontId="20" fillId="0" borderId="0" xfId="0" applyNumberFormat="1" applyFont="1" applyBorder="1" applyAlignment="1">
      <alignment horizontal="center" vertical="center"/>
    </xf>
    <xf numFmtId="0" fontId="0" fillId="18" borderId="0" xfId="0" applyFill="1" applyBorder="1" applyAlignment="1">
      <alignment horizontal="center"/>
    </xf>
    <xf numFmtId="1" fontId="20" fillId="0" borderId="0" xfId="0" applyNumberFormat="1" applyFont="1" applyBorder="1" applyAlignment="1">
      <alignment horizontal="right"/>
    </xf>
    <xf numFmtId="0" fontId="21" fillId="0" borderId="0" xfId="0" applyFont="1" applyFill="1" applyBorder="1" applyAlignment="1">
      <alignment horizontal="left" vertical="top" wrapText="1"/>
    </xf>
    <xf numFmtId="49" fontId="19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right"/>
    </xf>
    <xf numFmtId="0" fontId="0" fillId="0" borderId="0" xfId="0" applyBorder="1"/>
    <xf numFmtId="49" fontId="20" fillId="19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right"/>
    </xf>
    <xf numFmtId="0" fontId="0" fillId="0" borderId="0" xfId="0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right"/>
    </xf>
    <xf numFmtId="49" fontId="0" fillId="0" borderId="0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49" fontId="0" fillId="0" borderId="0" xfId="0" applyNumberFormat="1" applyFill="1" applyBorder="1" applyAlignment="1">
      <alignment horizontal="left" vertical="top" wrapText="1"/>
    </xf>
    <xf numFmtId="0" fontId="0" fillId="18" borderId="0" xfId="0" applyFont="1" applyFill="1" applyBorder="1" applyAlignment="1">
      <alignment horizontal="center" vertical="center"/>
    </xf>
    <xf numFmtId="49" fontId="0" fillId="22" borderId="10" xfId="0" applyNumberFormat="1" applyFont="1" applyFill="1" applyBorder="1" applyAlignment="1">
      <alignment horizontal="center" vertical="center" wrapText="1"/>
    </xf>
    <xf numFmtId="0" fontId="21" fillId="22" borderId="10" xfId="0" applyFont="1" applyFill="1" applyBorder="1" applyAlignment="1">
      <alignment horizontal="left"/>
    </xf>
    <xf numFmtId="49" fontId="0" fillId="22" borderId="10" xfId="0" applyNumberFormat="1" applyFont="1" applyFill="1" applyBorder="1" applyAlignment="1">
      <alignment horizontal="center" vertical="center" wrapText="1"/>
    </xf>
    <xf numFmtId="0" fontId="0" fillId="22" borderId="19" xfId="0" applyFont="1" applyFill="1" applyBorder="1" applyAlignment="1">
      <alignment horizontal="center"/>
    </xf>
    <xf numFmtId="49" fontId="21" fillId="22" borderId="10" xfId="0" applyNumberFormat="1" applyFont="1" applyFill="1" applyBorder="1" applyAlignment="1">
      <alignment horizontal="center" vertical="center" wrapText="1"/>
    </xf>
    <xf numFmtId="0" fontId="20" fillId="22" borderId="0" xfId="0" applyFont="1" applyFill="1" applyBorder="1" applyAlignment="1">
      <alignment horizontal="center" vertical="center"/>
    </xf>
    <xf numFmtId="49" fontId="0" fillId="22" borderId="10" xfId="0" applyNumberFormat="1" applyFill="1" applyBorder="1" applyAlignment="1">
      <alignment horizontal="center" vertical="center" wrapText="1"/>
    </xf>
    <xf numFmtId="0" fontId="20" fillId="22" borderId="10" xfId="0" applyFont="1" applyFill="1" applyBorder="1" applyAlignment="1">
      <alignment horizontal="center" vertical="center" wrapText="1"/>
    </xf>
    <xf numFmtId="0" fontId="20" fillId="22" borderId="0" xfId="0" applyFont="1" applyFill="1"/>
    <xf numFmtId="0" fontId="21" fillId="22" borderId="10" xfId="0" applyFont="1" applyFill="1" applyBorder="1" applyAlignment="1">
      <alignment horizontal="left" vertical="center"/>
    </xf>
    <xf numFmtId="0" fontId="0" fillId="22" borderId="0" xfId="0" applyFont="1" applyFill="1" applyBorder="1" applyAlignment="1">
      <alignment vertical="center" wrapText="1"/>
    </xf>
    <xf numFmtId="0" fontId="0" fillId="22" borderId="10" xfId="0" applyFont="1" applyFill="1" applyBorder="1" applyAlignment="1">
      <alignment horizontal="left" vertical="center"/>
    </xf>
    <xf numFmtId="0" fontId="0" fillId="22" borderId="10" xfId="0" applyFill="1" applyBorder="1" applyAlignment="1">
      <alignment horizontal="center" vertical="center" wrapText="1"/>
    </xf>
    <xf numFmtId="49" fontId="0" fillId="22" borderId="10" xfId="0" applyNumberFormat="1" applyFill="1" applyBorder="1" applyAlignment="1">
      <alignment horizontal="center" vertical="center"/>
    </xf>
    <xf numFmtId="0" fontId="20" fillId="22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left" vertical="top" wrapText="1"/>
    </xf>
    <xf numFmtId="0" fontId="0" fillId="24" borderId="0" xfId="0" applyFont="1" applyFill="1"/>
    <xf numFmtId="49" fontId="19" fillId="0" borderId="15" xfId="0" applyNumberFormat="1" applyFont="1" applyFill="1" applyBorder="1" applyAlignment="1">
      <alignment horizontal="center" vertical="center"/>
    </xf>
    <xf numFmtId="49" fontId="0" fillId="22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0" fontId="20" fillId="0" borderId="10" xfId="0" applyFont="1" applyBorder="1"/>
    <xf numFmtId="0" fontId="20" fillId="19" borderId="10" xfId="0" applyFont="1" applyFill="1" applyBorder="1" applyAlignment="1">
      <alignment horizontal="center"/>
    </xf>
    <xf numFmtId="1" fontId="20" fillId="0" borderId="10" xfId="0" applyNumberFormat="1" applyFont="1" applyBorder="1"/>
    <xf numFmtId="0" fontId="0" fillId="25" borderId="10" xfId="0" applyFont="1" applyFill="1" applyBorder="1" applyAlignment="1">
      <alignment horizontal="center" wrapText="1"/>
    </xf>
    <xf numFmtId="1" fontId="0" fillId="25" borderId="10" xfId="0" applyNumberFormat="1" applyFont="1" applyFill="1" applyBorder="1" applyAlignment="1">
      <alignment horizontal="center" vertical="center" wrapText="1"/>
    </xf>
    <xf numFmtId="0" fontId="0" fillId="24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0" fontId="28" fillId="18" borderId="0" xfId="0" applyFont="1" applyFill="1" applyAlignment="1">
      <alignment horizontal="center"/>
    </xf>
    <xf numFmtId="0" fontId="27" fillId="0" borderId="0" xfId="0" applyFont="1" applyBorder="1" applyAlignment="1">
      <alignment horizontal="center"/>
    </xf>
    <xf numFmtId="0" fontId="28" fillId="0" borderId="0" xfId="0" applyFont="1"/>
    <xf numFmtId="0" fontId="28" fillId="0" borderId="0" xfId="0" applyFont="1" applyBorder="1" applyAlignment="1">
      <alignment vertical="center"/>
    </xf>
    <xf numFmtId="49" fontId="21" fillId="0" borderId="0" xfId="0" applyNumberFormat="1" applyFont="1" applyFill="1" applyBorder="1" applyAlignment="1">
      <alignment wrapText="1"/>
    </xf>
    <xf numFmtId="1" fontId="0" fillId="0" borderId="10" xfId="0" applyNumberFormat="1" applyFont="1" applyFill="1" applyBorder="1" applyAlignment="1">
      <alignment horizontal="right" wrapText="1"/>
    </xf>
    <xf numFmtId="49" fontId="0" fillId="19" borderId="10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0" fillId="0" borderId="10" xfId="0" applyFill="1" applyBorder="1" applyAlignment="1">
      <alignment horizontal="left" vertical="top" wrapText="1"/>
    </xf>
    <xf numFmtId="0" fontId="0" fillId="18" borderId="10" xfId="0" applyFill="1" applyBorder="1" applyAlignment="1">
      <alignment horizontal="center"/>
    </xf>
    <xf numFmtId="49" fontId="20" fillId="0" borderId="10" xfId="0" applyNumberFormat="1" applyFont="1" applyBorder="1" applyAlignment="1">
      <alignment horizontal="center" vertical="center"/>
    </xf>
    <xf numFmtId="165" fontId="20" fillId="0" borderId="11" xfId="0" applyNumberFormat="1" applyFont="1" applyBorder="1" applyAlignment="1">
      <alignment horizontal="right"/>
    </xf>
    <xf numFmtId="49" fontId="0" fillId="18" borderId="11" xfId="0" applyNumberFormat="1" applyFill="1" applyBorder="1" applyAlignment="1">
      <alignment horizontal="center" vertical="center" wrapText="1"/>
    </xf>
    <xf numFmtId="49" fontId="29" fillId="0" borderId="0" xfId="0" applyNumberFormat="1" applyFont="1" applyFill="1"/>
    <xf numFmtId="0" fontId="30" fillId="0" borderId="0" xfId="0" applyFont="1"/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9" fillId="23" borderId="10" xfId="0" applyFont="1" applyFill="1" applyBorder="1" applyAlignment="1">
      <alignment horizontal="center" vertical="center" wrapText="1"/>
    </xf>
    <xf numFmtId="0" fontId="29" fillId="25" borderId="11" xfId="0" applyFont="1" applyFill="1" applyBorder="1" applyAlignment="1">
      <alignment horizontal="left" vertical="top" wrapText="1"/>
    </xf>
    <xf numFmtId="0" fontId="32" fillId="0" borderId="0" xfId="0" applyFont="1"/>
    <xf numFmtId="49" fontId="30" fillId="25" borderId="11" xfId="0" applyNumberFormat="1" applyFont="1" applyFill="1" applyBorder="1" applyAlignment="1">
      <alignment horizontal="center" vertical="center" wrapText="1"/>
    </xf>
    <xf numFmtId="0" fontId="29" fillId="25" borderId="11" xfId="0" applyFont="1" applyFill="1" applyBorder="1" applyAlignment="1">
      <alignment horizontal="center" vertical="center" wrapText="1"/>
    </xf>
    <xf numFmtId="0" fontId="30" fillId="18" borderId="0" xfId="0" applyFont="1" applyFill="1" applyAlignment="1">
      <alignment horizontal="left"/>
    </xf>
    <xf numFmtId="0" fontId="30" fillId="23" borderId="0" xfId="0" applyFont="1" applyFill="1"/>
    <xf numFmtId="49" fontId="29" fillId="23" borderId="10" xfId="0" applyNumberFormat="1" applyFont="1" applyFill="1" applyBorder="1" applyAlignment="1">
      <alignment horizontal="center" vertical="center"/>
    </xf>
    <xf numFmtId="0" fontId="30" fillId="23" borderId="10" xfId="0" applyFont="1" applyFill="1" applyBorder="1" applyAlignment="1">
      <alignment horizontal="center" vertical="center" wrapText="1"/>
    </xf>
    <xf numFmtId="0" fontId="30" fillId="23" borderId="10" xfId="0" applyFont="1" applyFill="1" applyBorder="1" applyAlignment="1">
      <alignment horizontal="center" vertical="center"/>
    </xf>
    <xf numFmtId="0" fontId="33" fillId="23" borderId="0" xfId="0" applyFont="1" applyFill="1"/>
    <xf numFmtId="0" fontId="0" fillId="23" borderId="0" xfId="0" applyFill="1" applyAlignment="1">
      <alignment horizontal="left"/>
    </xf>
    <xf numFmtId="49" fontId="20" fillId="23" borderId="10" xfId="0" applyNumberFormat="1" applyFont="1" applyFill="1" applyBorder="1" applyAlignment="1">
      <alignment horizontal="center" vertical="center"/>
    </xf>
    <xf numFmtId="0" fontId="0" fillId="23" borderId="0" xfId="0" applyFill="1"/>
    <xf numFmtId="49" fontId="30" fillId="23" borderId="10" xfId="0" applyNumberFormat="1" applyFont="1" applyFill="1" applyBorder="1" applyAlignment="1">
      <alignment horizontal="center" vertical="center"/>
    </xf>
    <xf numFmtId="165" fontId="20" fillId="0" borderId="10" xfId="0" applyNumberFormat="1" applyFont="1" applyFill="1" applyBorder="1" applyAlignment="1">
      <alignment horizontal="right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18" borderId="10" xfId="0" applyFont="1" applyFill="1" applyBorder="1" applyAlignment="1">
      <alignment horizontal="center"/>
    </xf>
    <xf numFmtId="0" fontId="30" fillId="22" borderId="10" xfId="0" applyFont="1" applyFill="1" applyBorder="1" applyAlignment="1">
      <alignment horizontal="center"/>
    </xf>
    <xf numFmtId="49" fontId="30" fillId="0" borderId="10" xfId="0" applyNumberFormat="1" applyFont="1" applyFill="1" applyBorder="1" applyAlignment="1">
      <alignment horizontal="center" vertical="center" wrapText="1"/>
    </xf>
    <xf numFmtId="0" fontId="21" fillId="26" borderId="10" xfId="0" applyFont="1" applyFill="1" applyBorder="1"/>
    <xf numFmtId="0" fontId="30" fillId="26" borderId="10" xfId="0" applyFont="1" applyFill="1" applyBorder="1" applyAlignment="1">
      <alignment horizontal="left" vertical="top" wrapText="1"/>
    </xf>
    <xf numFmtId="0" fontId="0" fillId="26" borderId="10" xfId="0" applyFill="1" applyBorder="1" applyAlignment="1">
      <alignment horizontal="left" vertical="top" wrapText="1"/>
    </xf>
    <xf numFmtId="49" fontId="30" fillId="26" borderId="10" xfId="0" applyNumberFormat="1" applyFont="1" applyFill="1" applyBorder="1" applyAlignment="1">
      <alignment horizontal="center"/>
    </xf>
    <xf numFmtId="0" fontId="30" fillId="0" borderId="10" xfId="0" applyFont="1" applyFill="1" applyBorder="1" applyAlignment="1">
      <alignment horizontal="right" wrapText="1"/>
    </xf>
    <xf numFmtId="0" fontId="0" fillId="25" borderId="0" xfId="0" applyFont="1" applyFill="1"/>
    <xf numFmtId="49" fontId="30" fillId="25" borderId="10" xfId="0" applyNumberFormat="1" applyFont="1" applyFill="1" applyBorder="1" applyAlignment="1">
      <alignment horizontal="center" vertical="center" wrapText="1"/>
    </xf>
    <xf numFmtId="0" fontId="0" fillId="27" borderId="10" xfId="0" applyFill="1" applyBorder="1"/>
    <xf numFmtId="165" fontId="30" fillId="0" borderId="10" xfId="0" applyNumberFormat="1" applyFont="1" applyFill="1" applyBorder="1" applyAlignment="1">
      <alignment horizontal="right"/>
    </xf>
    <xf numFmtId="1" fontId="0" fillId="25" borderId="10" xfId="0" applyNumberFormat="1" applyFont="1" applyFill="1" applyBorder="1" applyAlignment="1">
      <alignment horizontal="right"/>
    </xf>
    <xf numFmtId="1" fontId="0" fillId="0" borderId="10" xfId="0" applyNumberFormat="1" applyFont="1" applyFill="1" applyBorder="1" applyAlignment="1">
      <alignment horizontal="right"/>
    </xf>
    <xf numFmtId="0" fontId="0" fillId="18" borderId="10" xfId="0" applyFont="1" applyFill="1" applyBorder="1" applyAlignment="1">
      <alignment horizontal="center"/>
    </xf>
    <xf numFmtId="0" fontId="34" fillId="25" borderId="10" xfId="0" applyNumberFormat="1" applyFont="1" applyFill="1" applyBorder="1" applyAlignment="1">
      <alignment vertical="top" wrapText="1"/>
    </xf>
    <xf numFmtId="0" fontId="30" fillId="0" borderId="10" xfId="0" applyFont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49" fontId="35" fillId="23" borderId="10" xfId="0" applyNumberFormat="1" applyFont="1" applyFill="1" applyBorder="1" applyAlignment="1">
      <alignment horizontal="center" wrapText="1"/>
    </xf>
    <xf numFmtId="49" fontId="0" fillId="25" borderId="10" xfId="0" applyNumberFormat="1" applyFill="1" applyBorder="1" applyAlignment="1">
      <alignment horizontal="center" vertical="center"/>
    </xf>
    <xf numFmtId="0" fontId="30" fillId="23" borderId="10" xfId="114" applyFont="1" applyFill="1" applyBorder="1" applyAlignment="1">
      <alignment vertical="center" wrapText="1"/>
    </xf>
    <xf numFmtId="1" fontId="0" fillId="28" borderId="10" xfId="0" applyNumberFormat="1" applyFont="1" applyFill="1" applyBorder="1" applyAlignment="1">
      <alignment horizontal="right"/>
    </xf>
    <xf numFmtId="0" fontId="36" fillId="29" borderId="10" xfId="0" applyFont="1" applyFill="1" applyBorder="1" applyAlignment="1">
      <alignment horizontal="right"/>
    </xf>
    <xf numFmtId="165" fontId="36" fillId="29" borderId="10" xfId="0" applyNumberFormat="1" applyFont="1" applyFill="1" applyBorder="1" applyAlignment="1">
      <alignment horizontal="right"/>
    </xf>
    <xf numFmtId="0" fontId="29" fillId="0" borderId="11" xfId="0" applyFont="1" applyFill="1" applyBorder="1" applyAlignment="1">
      <alignment horizontal="left" vertical="top" wrapText="1"/>
    </xf>
    <xf numFmtId="49" fontId="31" fillId="0" borderId="10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/>
    </xf>
    <xf numFmtId="0" fontId="29" fillId="0" borderId="19" xfId="0" applyFont="1" applyFill="1" applyBorder="1" applyAlignment="1">
      <alignment horizontal="center" vertical="center" wrapText="1"/>
    </xf>
    <xf numFmtId="165" fontId="0" fillId="28" borderId="10" xfId="0" applyNumberFormat="1" applyFont="1" applyFill="1" applyBorder="1" applyAlignment="1">
      <alignment horizontal="right"/>
    </xf>
    <xf numFmtId="0" fontId="0" fillId="30" borderId="10" xfId="0" applyFill="1" applyBorder="1" applyAlignment="1">
      <alignment horizontal="center"/>
    </xf>
    <xf numFmtId="0" fontId="0" fillId="30" borderId="10" xfId="0" applyFont="1" applyFill="1" applyBorder="1" applyAlignment="1">
      <alignment horizontal="center"/>
    </xf>
    <xf numFmtId="0" fontId="0" fillId="30" borderId="0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 vertical="center"/>
    </xf>
    <xf numFmtId="0" fontId="54" fillId="0" borderId="10" xfId="209" applyNumberFormat="1" applyFont="1" applyFill="1" applyBorder="1" applyAlignment="1" applyProtection="1">
      <alignment horizontal="center" vertical="center"/>
    </xf>
    <xf numFmtId="0" fontId="54" fillId="25" borderId="10" xfId="209" applyNumberFormat="1" applyFont="1" applyFill="1" applyBorder="1" applyAlignment="1" applyProtection="1">
      <alignment horizontal="center" vertical="center" wrapText="1"/>
    </xf>
    <xf numFmtId="0" fontId="54" fillId="25" borderId="11" xfId="209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wrapText="1"/>
    </xf>
    <xf numFmtId="0" fontId="56" fillId="23" borderId="10" xfId="209" applyNumberFormat="1" applyFont="1" applyFill="1" applyBorder="1" applyAlignment="1" applyProtection="1">
      <alignment horizontal="center" vertical="center" wrapText="1"/>
    </xf>
    <xf numFmtId="0" fontId="55" fillId="23" borderId="10" xfId="209" applyNumberFormat="1" applyFont="1" applyFill="1" applyBorder="1" applyAlignment="1" applyProtection="1">
      <alignment horizontal="center" vertical="center" wrapText="1"/>
    </xf>
    <xf numFmtId="0" fontId="0" fillId="18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49" fontId="54" fillId="25" borderId="10" xfId="209" applyNumberFormat="1" applyFont="1" applyFill="1" applyBorder="1" applyAlignment="1" applyProtection="1">
      <alignment horizontal="center" vertical="center"/>
    </xf>
    <xf numFmtId="1" fontId="20" fillId="28" borderId="10" xfId="0" applyNumberFormat="1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/>
    </xf>
    <xf numFmtId="1" fontId="20" fillId="25" borderId="10" xfId="0" applyNumberFormat="1" applyFont="1" applyFill="1" applyBorder="1" applyAlignment="1">
      <alignment horizontal="center" vertical="center"/>
    </xf>
    <xf numFmtId="1" fontId="20" fillId="25" borderId="10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23" borderId="11" xfId="0" applyFont="1" applyFill="1" applyBorder="1" applyAlignment="1">
      <alignment horizontal="center" vertical="top" wrapText="1"/>
    </xf>
    <xf numFmtId="0" fontId="0" fillId="0" borderId="17" xfId="0" applyBorder="1" applyAlignment="1">
      <alignment wrapText="1"/>
    </xf>
    <xf numFmtId="0" fontId="20" fillId="25" borderId="19" xfId="0" applyFont="1" applyFill="1" applyBorder="1" applyAlignment="1">
      <alignment horizontal="center" vertical="center" wrapText="1"/>
    </xf>
    <xf numFmtId="49" fontId="20" fillId="22" borderId="10" xfId="0" applyNumberFormat="1" applyFont="1" applyFill="1" applyBorder="1" applyAlignment="1">
      <alignment horizont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18" borderId="10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49" fontId="20" fillId="0" borderId="10" xfId="0" applyNumberFormat="1" applyFont="1" applyBorder="1" applyAlignment="1">
      <alignment horizontal="left" vertical="top" wrapText="1"/>
    </xf>
    <xf numFmtId="49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49" fontId="21" fillId="0" borderId="0" xfId="0" applyNumberFormat="1" applyFont="1"/>
    <xf numFmtId="0" fontId="30" fillId="23" borderId="15" xfId="0" applyFont="1" applyFill="1" applyBorder="1" applyAlignment="1">
      <alignment horizontal="center" vertical="center" wrapText="1"/>
    </xf>
    <xf numFmtId="0" fontId="30" fillId="23" borderId="15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top"/>
    </xf>
    <xf numFmtId="0" fontId="0" fillId="0" borderId="0" xfId="0" applyAlignment="1">
      <alignment wrapText="1"/>
    </xf>
    <xf numFmtId="49" fontId="29" fillId="2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10" xfId="0" applyFill="1" applyBorder="1" applyAlignment="1">
      <alignment horizontal="center" vertical="center" wrapText="1"/>
    </xf>
    <xf numFmtId="0" fontId="0" fillId="18" borderId="10" xfId="0" applyFont="1" applyFill="1" applyBorder="1" applyAlignment="1">
      <alignment horizontal="center"/>
    </xf>
    <xf numFmtId="49" fontId="21" fillId="0" borderId="0" xfId="0" applyNumberFormat="1" applyFont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49" fontId="0" fillId="0" borderId="11" xfId="0" applyNumberFormat="1" applyFill="1" applyBorder="1" applyAlignment="1">
      <alignment vertical="center" wrapText="1"/>
    </xf>
    <xf numFmtId="49" fontId="20" fillId="25" borderId="10" xfId="0" applyNumberFormat="1" applyFont="1" applyFill="1" applyBorder="1" applyAlignment="1">
      <alignment horizontal="center" vertical="center" wrapText="1"/>
    </xf>
    <xf numFmtId="0" fontId="0" fillId="18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0" fillId="23" borderId="10" xfId="0" applyFont="1" applyFill="1" applyBorder="1" applyAlignment="1">
      <alignment horizontal="left" vertical="center" wrapText="1"/>
    </xf>
    <xf numFmtId="1" fontId="20" fillId="28" borderId="10" xfId="0" applyNumberFormat="1" applyFont="1" applyFill="1" applyBorder="1" applyAlignment="1">
      <alignment horizontal="right"/>
    </xf>
    <xf numFmtId="1" fontId="20" fillId="0" borderId="10" xfId="0" applyNumberFormat="1" applyFont="1" applyFill="1" applyBorder="1" applyAlignment="1">
      <alignment horizontal="right"/>
    </xf>
    <xf numFmtId="0" fontId="20" fillId="25" borderId="10" xfId="0" applyFont="1" applyFill="1" applyBorder="1" applyAlignment="1">
      <alignment horizontal="left" vertical="top" wrapText="1"/>
    </xf>
    <xf numFmtId="165" fontId="20" fillId="31" borderId="10" xfId="0" applyNumberFormat="1" applyFont="1" applyFill="1" applyBorder="1" applyAlignment="1">
      <alignment horizontal="right"/>
    </xf>
    <xf numFmtId="0" fontId="20" fillId="31" borderId="10" xfId="0" applyFont="1" applyFill="1" applyBorder="1"/>
    <xf numFmtId="0" fontId="20" fillId="31" borderId="10" xfId="0" applyFont="1" applyFill="1" applyBorder="1" applyAlignment="1">
      <alignment horizontal="right"/>
    </xf>
    <xf numFmtId="0" fontId="20" fillId="18" borderId="0" xfId="0" applyFont="1" applyFill="1" applyAlignment="1">
      <alignment horizontal="left"/>
    </xf>
    <xf numFmtId="0" fontId="20" fillId="18" borderId="0" xfId="0" applyFont="1" applyFill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wrapText="1"/>
    </xf>
    <xf numFmtId="0" fontId="20" fillId="18" borderId="10" xfId="0" applyFont="1" applyFill="1" applyBorder="1" applyAlignment="1">
      <alignment horizontal="left"/>
    </xf>
    <xf numFmtId="49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right"/>
    </xf>
    <xf numFmtId="0" fontId="20" fillId="0" borderId="0" xfId="0" applyFont="1" applyFill="1" applyBorder="1" applyAlignment="1">
      <alignment wrapText="1"/>
    </xf>
    <xf numFmtId="0" fontId="20" fillId="18" borderId="0" xfId="0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20" fillId="0" borderId="10" xfId="0" applyFont="1" applyBorder="1" applyAlignment="1">
      <alignment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18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top" wrapText="1"/>
    </xf>
    <xf numFmtId="0" fontId="0" fillId="18" borderId="10" xfId="0" applyFont="1" applyFill="1" applyBorder="1" applyAlignment="1">
      <alignment horizontal="center"/>
    </xf>
    <xf numFmtId="0" fontId="0" fillId="32" borderId="10" xfId="0" applyFill="1" applyBorder="1" applyAlignment="1">
      <alignment horizontal="center"/>
    </xf>
    <xf numFmtId="0" fontId="20" fillId="33" borderId="10" xfId="0" applyFont="1" applyFill="1" applyBorder="1"/>
    <xf numFmtId="0" fontId="20" fillId="33" borderId="10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top"/>
    </xf>
    <xf numFmtId="0" fontId="0" fillId="33" borderId="10" xfId="0" applyFont="1" applyFill="1" applyBorder="1" applyAlignment="1">
      <alignment horizontal="center" vertical="top" wrapText="1"/>
    </xf>
    <xf numFmtId="0" fontId="0" fillId="32" borderId="10" xfId="0" applyFont="1" applyFill="1" applyBorder="1" applyAlignment="1">
      <alignment horizontal="left"/>
    </xf>
    <xf numFmtId="0" fontId="20" fillId="34" borderId="10" xfId="0" applyFont="1" applyFill="1" applyBorder="1" applyAlignment="1">
      <alignment horizontal="center" wrapText="1"/>
    </xf>
    <xf numFmtId="0" fontId="20" fillId="26" borderId="10" xfId="0" applyFont="1" applyFill="1" applyBorder="1" applyAlignment="1">
      <alignment horizontal="center" wrapText="1"/>
    </xf>
    <xf numFmtId="1" fontId="20" fillId="34" borderId="10" xfId="0" applyNumberFormat="1" applyFont="1" applyFill="1" applyBorder="1" applyAlignment="1">
      <alignment horizontal="right" wrapText="1"/>
    </xf>
    <xf numFmtId="1" fontId="0" fillId="0" borderId="10" xfId="0" applyNumberFormat="1" applyFont="1" applyFill="1" applyBorder="1" applyAlignment="1">
      <alignment horizontal="right"/>
    </xf>
    <xf numFmtId="0" fontId="20" fillId="36" borderId="10" xfId="0" applyFont="1" applyFill="1" applyBorder="1" applyAlignment="1">
      <alignment horizontal="left" vertical="top" wrapText="1"/>
    </xf>
    <xf numFmtId="49" fontId="20" fillId="36" borderId="10" xfId="0" applyNumberFormat="1" applyFont="1" applyFill="1" applyBorder="1" applyAlignment="1">
      <alignment horizontal="center" vertical="center" wrapText="1"/>
    </xf>
    <xf numFmtId="165" fontId="20" fillId="36" borderId="10" xfId="0" applyNumberFormat="1" applyFont="1" applyFill="1" applyBorder="1" applyAlignment="1">
      <alignment horizontal="right"/>
    </xf>
    <xf numFmtId="165" fontId="0" fillId="36" borderId="10" xfId="0" applyNumberFormat="1" applyFill="1" applyBorder="1" applyAlignment="1">
      <alignment horizontal="right"/>
    </xf>
    <xf numFmtId="165" fontId="20" fillId="31" borderId="10" xfId="0" applyNumberFormat="1" applyFont="1" applyFill="1" applyBorder="1"/>
    <xf numFmtId="0" fontId="0" fillId="0" borderId="10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0" fontId="0" fillId="18" borderId="10" xfId="0" applyFont="1" applyFill="1" applyBorder="1" applyAlignment="1">
      <alignment horizontal="center"/>
    </xf>
    <xf numFmtId="0" fontId="55" fillId="23" borderId="11" xfId="209" applyNumberFormat="1" applyFont="1" applyFill="1" applyBorder="1" applyAlignment="1" applyProtection="1">
      <alignment horizontal="center" vertical="center" wrapText="1"/>
    </xf>
    <xf numFmtId="49" fontId="54" fillId="0" borderId="10" xfId="209" applyNumberFormat="1" applyFont="1" applyFill="1" applyBorder="1" applyAlignment="1" applyProtection="1">
      <alignment horizontal="center" vertical="center"/>
    </xf>
    <xf numFmtId="0" fontId="0" fillId="26" borderId="10" xfId="0" applyFont="1" applyFill="1" applyBorder="1" applyAlignment="1">
      <alignment horizontal="center" vertical="center" wrapText="1"/>
    </xf>
    <xf numFmtId="0" fontId="0" fillId="26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9" fillId="0" borderId="22" xfId="100" applyFont="1" applyBorder="1" applyAlignment="1">
      <alignment horizontal="center" vertical="center" wrapText="1"/>
    </xf>
    <xf numFmtId="0" fontId="19" fillId="0" borderId="17" xfId="100" applyFont="1" applyBorder="1" applyAlignment="1">
      <alignment horizontal="center" vertical="center" wrapText="1"/>
    </xf>
    <xf numFmtId="0" fontId="19" fillId="0" borderId="19" xfId="100" applyFont="1" applyBorder="1" applyAlignment="1">
      <alignment horizontal="center" vertical="center" wrapText="1"/>
    </xf>
    <xf numFmtId="0" fontId="19" fillId="0" borderId="20" xfId="100" applyFont="1" applyBorder="1" applyAlignment="1">
      <alignment horizontal="center" vertical="center" wrapText="1"/>
    </xf>
    <xf numFmtId="0" fontId="19" fillId="0" borderId="21" xfId="100" applyFont="1" applyBorder="1" applyAlignment="1">
      <alignment horizontal="center" vertical="center" wrapText="1"/>
    </xf>
    <xf numFmtId="164" fontId="21" fillId="0" borderId="16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164" fontId="21" fillId="0" borderId="23" xfId="0" applyNumberFormat="1" applyFont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 wrapText="1"/>
    </xf>
    <xf numFmtId="0" fontId="21" fillId="0" borderId="17" xfId="0" applyNumberFormat="1" applyFont="1" applyBorder="1" applyAlignment="1">
      <alignment horizontal="center" vertical="center" wrapText="1"/>
    </xf>
    <xf numFmtId="0" fontId="21" fillId="0" borderId="24" xfId="0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165" fontId="19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0" borderId="10" xfId="100" applyFont="1" applyBorder="1" applyAlignment="1">
      <alignment horizontal="left"/>
    </xf>
    <xf numFmtId="0" fontId="19" fillId="0" borderId="22" xfId="100" applyFont="1" applyFill="1" applyBorder="1" applyAlignment="1">
      <alignment vertical="top" wrapText="1"/>
    </xf>
    <xf numFmtId="0" fontId="19" fillId="0" borderId="17" xfId="100" applyFont="1" applyFill="1" applyBorder="1" applyAlignment="1">
      <alignment vertical="top" wrapText="1"/>
    </xf>
    <xf numFmtId="49" fontId="19" fillId="0" borderId="0" xfId="100" applyNumberFormat="1" applyFont="1" applyFill="1" applyBorder="1" applyAlignment="1">
      <alignment horizontal="left" vertical="top" wrapText="1"/>
    </xf>
    <xf numFmtId="49" fontId="19" fillId="0" borderId="0" xfId="100" applyNumberFormat="1" applyFont="1" applyFill="1" applyBorder="1" applyAlignment="1">
      <alignment vertical="top" wrapText="1"/>
    </xf>
    <xf numFmtId="49" fontId="20" fillId="0" borderId="13" xfId="100" applyNumberFormat="1" applyFont="1" applyFill="1" applyBorder="1" applyAlignment="1">
      <alignment vertical="center"/>
    </xf>
    <xf numFmtId="49" fontId="20" fillId="0" borderId="0" xfId="100" applyNumberFormat="1" applyFont="1" applyFill="1" applyBorder="1" applyAlignment="1">
      <alignment vertical="center"/>
    </xf>
    <xf numFmtId="49" fontId="19" fillId="0" borderId="12" xfId="100" applyNumberFormat="1" applyFont="1" applyFill="1" applyBorder="1" applyAlignment="1">
      <alignment vertical="top" wrapText="1"/>
    </xf>
    <xf numFmtId="49" fontId="19" fillId="0" borderId="13" xfId="100" applyNumberFormat="1" applyFont="1" applyFill="1" applyBorder="1" applyAlignment="1">
      <alignment horizontal="left" vertical="center" wrapText="1"/>
    </xf>
    <xf numFmtId="49" fontId="19" fillId="0" borderId="0" xfId="10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0" fillId="22" borderId="11" xfId="0" applyFill="1" applyBorder="1" applyAlignment="1">
      <alignment horizontal="center" vertical="center" wrapText="1"/>
    </xf>
    <xf numFmtId="0" fontId="0" fillId="22" borderId="14" xfId="0" applyFont="1" applyFill="1" applyBorder="1" applyAlignment="1">
      <alignment horizontal="center" vertical="center" wrapText="1"/>
    </xf>
    <xf numFmtId="0" fontId="0" fillId="22" borderId="15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/>
    </xf>
    <xf numFmtId="0" fontId="0" fillId="0" borderId="19" xfId="0" applyFill="1" applyBorder="1" applyAlignment="1">
      <alignment horizontal="center" vertical="top"/>
    </xf>
    <xf numFmtId="0" fontId="20" fillId="0" borderId="20" xfId="0" applyFont="1" applyFill="1" applyBorder="1" applyAlignment="1">
      <alignment horizontal="center" vertical="top"/>
    </xf>
    <xf numFmtId="0" fontId="20" fillId="0" borderId="21" xfId="0" applyFont="1" applyFill="1" applyBorder="1" applyAlignment="1">
      <alignment horizontal="center" vertical="top"/>
    </xf>
    <xf numFmtId="1" fontId="21" fillId="25" borderId="10" xfId="0" applyNumberFormat="1" applyFont="1" applyFill="1" applyBorder="1" applyAlignment="1">
      <alignment horizontal="center"/>
    </xf>
    <xf numFmtId="49" fontId="0" fillId="25" borderId="10" xfId="0" applyNumberFormat="1" applyFont="1" applyFill="1" applyBorder="1" applyAlignment="1">
      <alignment horizontal="center" vertical="center" wrapText="1"/>
    </xf>
    <xf numFmtId="49" fontId="20" fillId="25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top"/>
    </xf>
    <xf numFmtId="0" fontId="0" fillId="0" borderId="19" xfId="0" applyFont="1" applyFill="1" applyBorder="1" applyAlignment="1">
      <alignment horizontal="center" vertical="top" wrapText="1"/>
    </xf>
    <xf numFmtId="0" fontId="0" fillId="0" borderId="20" xfId="0" applyFont="1" applyFill="1" applyBorder="1" applyAlignment="1">
      <alignment horizontal="center" vertical="top" wrapText="1"/>
    </xf>
    <xf numFmtId="0" fontId="0" fillId="0" borderId="21" xfId="0" applyBorder="1" applyAlignment="1">
      <alignment wrapText="1"/>
    </xf>
    <xf numFmtId="0" fontId="20" fillId="0" borderId="20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/>
    </xf>
    <xf numFmtId="0" fontId="20" fillId="0" borderId="10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49" fontId="29" fillId="0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21" fillId="0" borderId="0" xfId="0" applyFont="1" applyAlignment="1">
      <alignment horizontal="center"/>
    </xf>
    <xf numFmtId="49" fontId="20" fillId="0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0" fillId="0" borderId="12" xfId="0" applyFont="1" applyBorder="1" applyAlignment="1">
      <alignment horizontal="right"/>
    </xf>
    <xf numFmtId="49" fontId="0" fillId="23" borderId="11" xfId="0" applyNumberFormat="1" applyFont="1" applyFill="1" applyBorder="1" applyAlignment="1">
      <alignment horizontal="center" vertical="center" wrapText="1"/>
    </xf>
    <xf numFmtId="49" fontId="0" fillId="23" borderId="15" xfId="0" applyNumberFormat="1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textRotation="180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5" fontId="20" fillId="0" borderId="11" xfId="0" applyNumberFormat="1" applyFont="1" applyBorder="1" applyAlignment="1">
      <alignment horizontal="right"/>
    </xf>
    <xf numFmtId="165" fontId="20" fillId="0" borderId="15" xfId="0" applyNumberFormat="1" applyFont="1" applyBorder="1" applyAlignment="1">
      <alignment horizontal="right"/>
    </xf>
    <xf numFmtId="49" fontId="0" fillId="18" borderId="11" xfId="0" applyNumberFormat="1" applyFill="1" applyBorder="1" applyAlignment="1">
      <alignment horizontal="center" vertical="center" wrapText="1"/>
    </xf>
    <xf numFmtId="49" fontId="0" fillId="18" borderId="15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0" fillId="22" borderId="11" xfId="0" applyFont="1" applyFill="1" applyBorder="1" applyAlignment="1">
      <alignment horizontal="center"/>
    </xf>
    <xf numFmtId="0" fontId="0" fillId="22" borderId="15" xfId="0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vertical="center" wrapText="1"/>
    </xf>
    <xf numFmtId="1" fontId="0" fillId="0" borderId="1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top"/>
    </xf>
    <xf numFmtId="0" fontId="0" fillId="0" borderId="10" xfId="0" applyFont="1" applyFill="1" applyBorder="1" applyAlignment="1">
      <alignment horizontal="center" wrapText="1"/>
    </xf>
    <xf numFmtId="0" fontId="0" fillId="18" borderId="1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18" borderId="11" xfId="0" applyFont="1" applyFill="1" applyBorder="1" applyAlignment="1">
      <alignment horizontal="center" vertical="center"/>
    </xf>
    <xf numFmtId="0" fontId="0" fillId="18" borderId="15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/>
    </xf>
  </cellXfs>
  <cellStyles count="535">
    <cellStyle name="20% — акцент1" xfId="1"/>
    <cellStyle name="20% — акцент1 2" xfId="115"/>
    <cellStyle name="20% — акцент1 2 2" xfId="221"/>
    <cellStyle name="20% — акцент1 2 3" xfId="220"/>
    <cellStyle name="20% — акцент1 3" xfId="219"/>
    <cellStyle name="20% — акцент2" xfId="2"/>
    <cellStyle name="20% — акцент2 2" xfId="116"/>
    <cellStyle name="20% — акцент2 2 2" xfId="224"/>
    <cellStyle name="20% — акцент2 2 3" xfId="223"/>
    <cellStyle name="20% — акцент2 3" xfId="222"/>
    <cellStyle name="20% — акцент3" xfId="3"/>
    <cellStyle name="20% — акцент3 2" xfId="117"/>
    <cellStyle name="20% — акцент3 2 2" xfId="227"/>
    <cellStyle name="20% — акцент3 2 3" xfId="226"/>
    <cellStyle name="20% — акцент3 3" xfId="225"/>
    <cellStyle name="20% — акцент4" xfId="4"/>
    <cellStyle name="20% — акцент4 2" xfId="118"/>
    <cellStyle name="20% — акцент4 2 2" xfId="230"/>
    <cellStyle name="20% — акцент4 2 3" xfId="229"/>
    <cellStyle name="20% — акцент4 3" xfId="228"/>
    <cellStyle name="20% — акцент5" xfId="5"/>
    <cellStyle name="20% — акцент5 2" xfId="119"/>
    <cellStyle name="20% — акцент5 2 2" xfId="233"/>
    <cellStyle name="20% — акцент5 2 3" xfId="232"/>
    <cellStyle name="20% — акцент5 3" xfId="231"/>
    <cellStyle name="20% — акцент6" xfId="6"/>
    <cellStyle name="20% - Акцент6 2" xfId="7"/>
    <cellStyle name="20% — акцент6 2" xfId="120"/>
    <cellStyle name="20% - Акцент6 2 2" xfId="121"/>
    <cellStyle name="20% — акцент6 2 2" xfId="236"/>
    <cellStyle name="20% - Акцент6 2 2 2" xfId="216"/>
    <cellStyle name="20% - Акцент6 2 2 3" xfId="217"/>
    <cellStyle name="20% - Акцент6 2 2 4" xfId="218"/>
    <cellStyle name="20% - Акцент6 2 2 5" xfId="215"/>
    <cellStyle name="20% - Акцент6 2 3" xfId="214"/>
    <cellStyle name="20% — акцент6 2 3" xfId="237"/>
    <cellStyle name="20% — акцент6 2 4" xfId="238"/>
    <cellStyle name="20% — акцент6 2 5" xfId="235"/>
    <cellStyle name="20% — акцент6 3" xfId="234"/>
    <cellStyle name="40% — акцент1" xfId="8"/>
    <cellStyle name="40% - Акцент1 2" xfId="9"/>
    <cellStyle name="40% — акцент1 2" xfId="122"/>
    <cellStyle name="40% - Акцент1 2 2" xfId="123"/>
    <cellStyle name="40% — акцент1 2 2" xfId="271"/>
    <cellStyle name="40% - Акцент1 2 2 2" xfId="241"/>
    <cellStyle name="40% - Акцент1 2 2 3" xfId="242"/>
    <cellStyle name="40% - Акцент1 2 2 4" xfId="243"/>
    <cellStyle name="40% - Акцент1 2 2 5" xfId="240"/>
    <cellStyle name="40% - Акцент1 2 3" xfId="239"/>
    <cellStyle name="40% — акцент1 2 3" xfId="272"/>
    <cellStyle name="40% — акцент1 2 4" xfId="273"/>
    <cellStyle name="40% — акцент1 2 5" xfId="270"/>
    <cellStyle name="40% — акцент1 3" xfId="269"/>
    <cellStyle name="40% — акцент2" xfId="10"/>
    <cellStyle name="40% - Акцент2 2" xfId="11"/>
    <cellStyle name="40% — акцент2 2" xfId="124"/>
    <cellStyle name="40% - Акцент2 2 2" xfId="125"/>
    <cellStyle name="40% — акцент2 2 2" xfId="276"/>
    <cellStyle name="40% - Акцент2 2 2 2" xfId="246"/>
    <cellStyle name="40% - Акцент2 2 2 3" xfId="247"/>
    <cellStyle name="40% - Акцент2 2 2 4" xfId="248"/>
    <cellStyle name="40% - Акцент2 2 2 5" xfId="245"/>
    <cellStyle name="40% - Акцент2 2 3" xfId="244"/>
    <cellStyle name="40% — акцент2 2 3" xfId="277"/>
    <cellStyle name="40% — акцент2 2 4" xfId="278"/>
    <cellStyle name="40% — акцент2 2 5" xfId="275"/>
    <cellStyle name="40% — акцент2 3" xfId="274"/>
    <cellStyle name="40% — акцент3" xfId="12"/>
    <cellStyle name="40% - Акцент3 2" xfId="13"/>
    <cellStyle name="40% — акцент3 2" xfId="126"/>
    <cellStyle name="40% - Акцент3 2 2" xfId="127"/>
    <cellStyle name="40% — акцент3 2 2" xfId="281"/>
    <cellStyle name="40% - Акцент3 2 2 2" xfId="251"/>
    <cellStyle name="40% - Акцент3 2 2 3" xfId="252"/>
    <cellStyle name="40% - Акцент3 2 2 4" xfId="253"/>
    <cellStyle name="40% - Акцент3 2 2 5" xfId="250"/>
    <cellStyle name="40% - Акцент3 2 3" xfId="249"/>
    <cellStyle name="40% — акцент3 2 3" xfId="282"/>
    <cellStyle name="40% — акцент3 2 4" xfId="283"/>
    <cellStyle name="40% — акцент3 2 5" xfId="280"/>
    <cellStyle name="40% — акцент3 3" xfId="279"/>
    <cellStyle name="40% — акцент4" xfId="14"/>
    <cellStyle name="40% - Акцент4 2" xfId="15"/>
    <cellStyle name="40% — акцент4 2" xfId="128"/>
    <cellStyle name="40% - Акцент4 2 2" xfId="129"/>
    <cellStyle name="40% — акцент4 2 2" xfId="286"/>
    <cellStyle name="40% - Акцент4 2 2 2" xfId="256"/>
    <cellStyle name="40% - Акцент4 2 2 3" xfId="257"/>
    <cellStyle name="40% - Акцент4 2 2 4" xfId="258"/>
    <cellStyle name="40% - Акцент4 2 2 5" xfId="255"/>
    <cellStyle name="40% - Акцент4 2 3" xfId="254"/>
    <cellStyle name="40% — акцент4 2 3" xfId="287"/>
    <cellStyle name="40% — акцент4 2 4" xfId="288"/>
    <cellStyle name="40% — акцент4 2 5" xfId="285"/>
    <cellStyle name="40% — акцент4 3" xfId="284"/>
    <cellStyle name="40% — акцент5" xfId="16"/>
    <cellStyle name="40% - Акцент5 2" xfId="17"/>
    <cellStyle name="40% — акцент5 2" xfId="130"/>
    <cellStyle name="40% - Акцент5 2 2" xfId="131"/>
    <cellStyle name="40% — акцент5 2 2" xfId="291"/>
    <cellStyle name="40% - Акцент5 2 2 2" xfId="261"/>
    <cellStyle name="40% - Акцент5 2 2 3" xfId="262"/>
    <cellStyle name="40% - Акцент5 2 2 4" xfId="263"/>
    <cellStyle name="40% - Акцент5 2 2 5" xfId="260"/>
    <cellStyle name="40% - Акцент5 2 3" xfId="259"/>
    <cellStyle name="40% — акцент5 2 3" xfId="292"/>
    <cellStyle name="40% — акцент5 2 4" xfId="293"/>
    <cellStyle name="40% — акцент5 2 5" xfId="290"/>
    <cellStyle name="40% — акцент5 3" xfId="289"/>
    <cellStyle name="40% — акцент6" xfId="18"/>
    <cellStyle name="40% - Акцент6 2" xfId="19"/>
    <cellStyle name="40% — акцент6 2" xfId="132"/>
    <cellStyle name="40% - Акцент6 2 2" xfId="133"/>
    <cellStyle name="40% — акцент6 2 2" xfId="296"/>
    <cellStyle name="40% - Акцент6 2 2 2" xfId="266"/>
    <cellStyle name="40% - Акцент6 2 2 3" xfId="267"/>
    <cellStyle name="40% - Акцент6 2 2 4" xfId="268"/>
    <cellStyle name="40% - Акцент6 2 2 5" xfId="265"/>
    <cellStyle name="40% - Акцент6 2 3" xfId="264"/>
    <cellStyle name="40% — акцент6 2 3" xfId="297"/>
    <cellStyle name="40% — акцент6 2 4" xfId="298"/>
    <cellStyle name="40% — акцент6 2 5" xfId="295"/>
    <cellStyle name="40% — акцент6 3" xfId="294"/>
    <cellStyle name="60% — акцент1" xfId="20"/>
    <cellStyle name="60% - Акцент1 2" xfId="21"/>
    <cellStyle name="60% — акцент1 2" xfId="134"/>
    <cellStyle name="60% - Акцент1 2 2" xfId="135"/>
    <cellStyle name="60% — акцент1 2 2" xfId="331"/>
    <cellStyle name="60% - Акцент1 2 2 2" xfId="301"/>
    <cellStyle name="60% - Акцент1 2 2 3" xfId="302"/>
    <cellStyle name="60% - Акцент1 2 2 4" xfId="303"/>
    <cellStyle name="60% - Акцент1 2 2 5" xfId="300"/>
    <cellStyle name="60% - Акцент1 2 3" xfId="299"/>
    <cellStyle name="60% — акцент1 2 3" xfId="332"/>
    <cellStyle name="60% — акцент1 2 4" xfId="333"/>
    <cellStyle name="60% — акцент1 2 5" xfId="330"/>
    <cellStyle name="60% — акцент1 3" xfId="329"/>
    <cellStyle name="60% — акцент2" xfId="22"/>
    <cellStyle name="60% - Акцент2 2" xfId="23"/>
    <cellStyle name="60% — акцент2 2" xfId="136"/>
    <cellStyle name="60% - Акцент2 2 2" xfId="137"/>
    <cellStyle name="60% — акцент2 2 2" xfId="336"/>
    <cellStyle name="60% - Акцент2 2 2 2" xfId="306"/>
    <cellStyle name="60% - Акцент2 2 2 3" xfId="307"/>
    <cellStyle name="60% - Акцент2 2 2 4" xfId="308"/>
    <cellStyle name="60% - Акцент2 2 2 5" xfId="305"/>
    <cellStyle name="60% - Акцент2 2 3" xfId="304"/>
    <cellStyle name="60% — акцент2 2 3" xfId="337"/>
    <cellStyle name="60% — акцент2 2 4" xfId="338"/>
    <cellStyle name="60% — акцент2 2 5" xfId="335"/>
    <cellStyle name="60% — акцент2 3" xfId="334"/>
    <cellStyle name="60% — акцент3" xfId="24"/>
    <cellStyle name="60% - Акцент3 2" xfId="25"/>
    <cellStyle name="60% — акцент3 2" xfId="138"/>
    <cellStyle name="60% - Акцент3 2 2" xfId="139"/>
    <cellStyle name="60% — акцент3 2 2" xfId="341"/>
    <cellStyle name="60% - Акцент3 2 2 2" xfId="311"/>
    <cellStyle name="60% - Акцент3 2 2 3" xfId="312"/>
    <cellStyle name="60% - Акцент3 2 2 4" xfId="313"/>
    <cellStyle name="60% - Акцент3 2 2 5" xfId="310"/>
    <cellStyle name="60% - Акцент3 2 3" xfId="309"/>
    <cellStyle name="60% — акцент3 2 3" xfId="342"/>
    <cellStyle name="60% — акцент3 2 4" xfId="343"/>
    <cellStyle name="60% — акцент3 2 5" xfId="340"/>
    <cellStyle name="60% — акцент3 3" xfId="339"/>
    <cellStyle name="60% — акцент4" xfId="26"/>
    <cellStyle name="60% - Акцент4 2" xfId="27"/>
    <cellStyle name="60% — акцент4 2" xfId="140"/>
    <cellStyle name="60% - Акцент4 2 2" xfId="141"/>
    <cellStyle name="60% — акцент4 2 2" xfId="346"/>
    <cellStyle name="60% - Акцент4 2 2 2" xfId="316"/>
    <cellStyle name="60% - Акцент4 2 2 3" xfId="317"/>
    <cellStyle name="60% - Акцент4 2 2 4" xfId="318"/>
    <cellStyle name="60% - Акцент4 2 2 5" xfId="315"/>
    <cellStyle name="60% - Акцент4 2 3" xfId="314"/>
    <cellStyle name="60% — акцент4 2 3" xfId="347"/>
    <cellStyle name="60% — акцент4 2 4" xfId="348"/>
    <cellStyle name="60% — акцент4 2 5" xfId="345"/>
    <cellStyle name="60% — акцент4 3" xfId="344"/>
    <cellStyle name="60% — акцент5" xfId="28"/>
    <cellStyle name="60% - Акцент5 2" xfId="29"/>
    <cellStyle name="60% — акцент5 2" xfId="142"/>
    <cellStyle name="60% - Акцент5 2 2" xfId="143"/>
    <cellStyle name="60% — акцент5 2 2" xfId="351"/>
    <cellStyle name="60% - Акцент5 2 2 2" xfId="321"/>
    <cellStyle name="60% - Акцент5 2 2 3" xfId="322"/>
    <cellStyle name="60% - Акцент5 2 2 4" xfId="323"/>
    <cellStyle name="60% - Акцент5 2 2 5" xfId="320"/>
    <cellStyle name="60% - Акцент5 2 3" xfId="319"/>
    <cellStyle name="60% — акцент5 2 3" xfId="352"/>
    <cellStyle name="60% — акцент5 2 4" xfId="353"/>
    <cellStyle name="60% — акцент5 2 5" xfId="350"/>
    <cellStyle name="60% — акцент5 3" xfId="349"/>
    <cellStyle name="60% — акцент6" xfId="30"/>
    <cellStyle name="60% - Акцент6 2" xfId="31"/>
    <cellStyle name="60% — акцент6 2" xfId="144"/>
    <cellStyle name="60% - Акцент6 2 2" xfId="145"/>
    <cellStyle name="60% — акцент6 2 2" xfId="356"/>
    <cellStyle name="60% - Акцент6 2 2 2" xfId="326"/>
    <cellStyle name="60% - Акцент6 2 2 3" xfId="327"/>
    <cellStyle name="60% - Акцент6 2 2 4" xfId="328"/>
    <cellStyle name="60% - Акцент6 2 2 5" xfId="325"/>
    <cellStyle name="60% - Акцент6 2 3" xfId="324"/>
    <cellStyle name="60% — акцент6 2 3" xfId="357"/>
    <cellStyle name="60% — акцент6 2 4" xfId="358"/>
    <cellStyle name="60% — акцент6 2 5" xfId="355"/>
    <cellStyle name="60% — акцент6 3" xfId="354"/>
    <cellStyle name="dataCell" xfId="213"/>
    <cellStyle name="dataCell 2" xfId="359"/>
    <cellStyle name="Акцент1" xfId="32"/>
    <cellStyle name="Акцент1 2" xfId="33"/>
    <cellStyle name="Акцент1 2 2" xfId="147"/>
    <cellStyle name="Акцент1 2 2 2" xfId="363"/>
    <cellStyle name="Акцент1 2 2 3" xfId="362"/>
    <cellStyle name="Акцент1 2 3" xfId="361"/>
    <cellStyle name="Акцент1 3" xfId="146"/>
    <cellStyle name="Акцент1 3 2" xfId="365"/>
    <cellStyle name="Акцент1 3 3" xfId="364"/>
    <cellStyle name="Акцент1 4" xfId="360"/>
    <cellStyle name="Акцент2" xfId="34"/>
    <cellStyle name="Акцент2 2" xfId="35"/>
    <cellStyle name="Акцент2 2 2" xfId="149"/>
    <cellStyle name="Акцент2 2 2 2" xfId="369"/>
    <cellStyle name="Акцент2 2 2 3" xfId="368"/>
    <cellStyle name="Акцент2 2 3" xfId="367"/>
    <cellStyle name="Акцент2 3" xfId="148"/>
    <cellStyle name="Акцент2 3 2" xfId="371"/>
    <cellStyle name="Акцент2 3 3" xfId="370"/>
    <cellStyle name="Акцент2 4" xfId="366"/>
    <cellStyle name="Акцент3" xfId="36"/>
    <cellStyle name="Акцент3 2" xfId="37"/>
    <cellStyle name="Акцент3 2 2" xfId="151"/>
    <cellStyle name="Акцент3 2 2 2" xfId="375"/>
    <cellStyle name="Акцент3 2 2 3" xfId="374"/>
    <cellStyle name="Акцент3 2 3" xfId="373"/>
    <cellStyle name="Акцент3 3" xfId="150"/>
    <cellStyle name="Акцент3 3 2" xfId="377"/>
    <cellStyle name="Акцент3 3 3" xfId="376"/>
    <cellStyle name="Акцент3 4" xfId="372"/>
    <cellStyle name="Акцент4" xfId="38"/>
    <cellStyle name="Акцент4 2" xfId="39"/>
    <cellStyle name="Акцент4 2 2" xfId="153"/>
    <cellStyle name="Акцент4 2 2 2" xfId="381"/>
    <cellStyle name="Акцент4 2 2 3" xfId="380"/>
    <cellStyle name="Акцент4 2 3" xfId="379"/>
    <cellStyle name="Акцент4 3" xfId="152"/>
    <cellStyle name="Акцент4 3 2" xfId="383"/>
    <cellStyle name="Акцент4 3 3" xfId="382"/>
    <cellStyle name="Акцент4 4" xfId="378"/>
    <cellStyle name="Акцент5" xfId="40"/>
    <cellStyle name="Акцент5 2" xfId="41"/>
    <cellStyle name="Акцент5 2 2" xfId="155"/>
    <cellStyle name="Акцент5 2 2 2" xfId="387"/>
    <cellStyle name="Акцент5 2 2 3" xfId="386"/>
    <cellStyle name="Акцент5 2 3" xfId="385"/>
    <cellStyle name="Акцент5 3" xfId="154"/>
    <cellStyle name="Акцент5 3 2" xfId="389"/>
    <cellStyle name="Акцент5 3 3" xfId="388"/>
    <cellStyle name="Акцент5 4" xfId="384"/>
    <cellStyle name="Акцент6" xfId="42"/>
    <cellStyle name="Акцент6 2" xfId="43"/>
    <cellStyle name="Акцент6 2 2" xfId="157"/>
    <cellStyle name="Акцент6 2 2 2" xfId="393"/>
    <cellStyle name="Акцент6 2 2 3" xfId="392"/>
    <cellStyle name="Акцент6 2 3" xfId="391"/>
    <cellStyle name="Акцент6 3" xfId="156"/>
    <cellStyle name="Акцент6 3 2" xfId="395"/>
    <cellStyle name="Акцент6 3 3" xfId="394"/>
    <cellStyle name="Акцент6 4" xfId="390"/>
    <cellStyle name="Ввод " xfId="44"/>
    <cellStyle name="Ввод  2" xfId="45"/>
    <cellStyle name="Ввод  2 2" xfId="159"/>
    <cellStyle name="Ввод  2 2 2" xfId="399"/>
    <cellStyle name="Ввод  2 2 3" xfId="398"/>
    <cellStyle name="Ввод  2 3" xfId="397"/>
    <cellStyle name="Ввод  3" xfId="158"/>
    <cellStyle name="Ввод  3 2" xfId="401"/>
    <cellStyle name="Ввод  3 3" xfId="400"/>
    <cellStyle name="Ввод  4" xfId="396"/>
    <cellStyle name="Вывод" xfId="46"/>
    <cellStyle name="Вывод 2" xfId="47"/>
    <cellStyle name="Вывод 2 2" xfId="161"/>
    <cellStyle name="Вывод 2 2 2" xfId="405"/>
    <cellStyle name="Вывод 2 2 3" xfId="404"/>
    <cellStyle name="Вывод 2 3" xfId="403"/>
    <cellStyle name="Вывод 3" xfId="160"/>
    <cellStyle name="Вывод 3 2" xfId="407"/>
    <cellStyle name="Вывод 3 3" xfId="406"/>
    <cellStyle name="Вывод 4" xfId="402"/>
    <cellStyle name="Вычисление" xfId="48"/>
    <cellStyle name="Вычисление 2" xfId="49"/>
    <cellStyle name="Вычисление 2 2" xfId="163"/>
    <cellStyle name="Вычисление 2 2 2" xfId="411"/>
    <cellStyle name="Вычисление 2 2 3" xfId="410"/>
    <cellStyle name="Вычисление 2 3" xfId="409"/>
    <cellStyle name="Вычисление 3" xfId="162"/>
    <cellStyle name="Вычисление 3 2" xfId="413"/>
    <cellStyle name="Вычисление 3 3" xfId="412"/>
    <cellStyle name="Вычисление 4" xfId="408"/>
    <cellStyle name="Заголовок 1" xfId="50"/>
    <cellStyle name="Заголовок 1 2" xfId="51"/>
    <cellStyle name="Заголовок 1 2 2" xfId="165"/>
    <cellStyle name="Заголовок 1 2 2 2" xfId="416"/>
    <cellStyle name="Заголовок 1 2 2 3" xfId="415"/>
    <cellStyle name="Заголовок 1 2 3" xfId="414"/>
    <cellStyle name="Заголовок 1 3" xfId="164"/>
    <cellStyle name="Заголовок 1 3 2" xfId="418"/>
    <cellStyle name="Заголовок 1 3 3" xfId="417"/>
    <cellStyle name="Заголовок 2" xfId="52"/>
    <cellStyle name="Заголовок 2 2" xfId="53"/>
    <cellStyle name="Заголовок 2 2 2" xfId="167"/>
    <cellStyle name="Заголовок 2 2 2 2" xfId="421"/>
    <cellStyle name="Заголовок 2 2 2 3" xfId="420"/>
    <cellStyle name="Заголовок 2 2 3" xfId="419"/>
    <cellStyle name="Заголовок 2 3" xfId="166"/>
    <cellStyle name="Заголовок 2 3 2" xfId="423"/>
    <cellStyle name="Заголовок 2 3 3" xfId="422"/>
    <cellStyle name="Заголовок 3" xfId="54"/>
    <cellStyle name="Заголовок 3 2" xfId="55"/>
    <cellStyle name="Заголовок 3 2 2" xfId="169"/>
    <cellStyle name="Заголовок 3 2 2 2" xfId="427"/>
    <cellStyle name="Заголовок 3 2 2 3" xfId="426"/>
    <cellStyle name="Заголовок 3 2 3" xfId="425"/>
    <cellStyle name="Заголовок 3 3" xfId="168"/>
    <cellStyle name="Заголовок 3 3 2" xfId="429"/>
    <cellStyle name="Заголовок 3 3 3" xfId="428"/>
    <cellStyle name="Заголовок 3 4" xfId="424"/>
    <cellStyle name="Заголовок 4" xfId="56"/>
    <cellStyle name="Заголовок 4 2" xfId="57"/>
    <cellStyle name="Заголовок 4 2 2" xfId="171"/>
    <cellStyle name="Заголовок 4 2 2 2" xfId="433"/>
    <cellStyle name="Заголовок 4 2 2 3" xfId="432"/>
    <cellStyle name="Заголовок 4 2 3" xfId="431"/>
    <cellStyle name="Заголовок 4 3" xfId="170"/>
    <cellStyle name="Заголовок 4 3 2" xfId="435"/>
    <cellStyle name="Заголовок 4 3 3" xfId="434"/>
    <cellStyle name="Заголовок 4 4" xfId="430"/>
    <cellStyle name="Итог" xfId="58"/>
    <cellStyle name="Итог 2" xfId="59"/>
    <cellStyle name="Итог 2 2" xfId="173"/>
    <cellStyle name="Итог 2 2 2" xfId="439"/>
    <cellStyle name="Итог 2 2 3" xfId="438"/>
    <cellStyle name="Итог 2 3" xfId="437"/>
    <cellStyle name="Итог 3" xfId="172"/>
    <cellStyle name="Итог 3 2" xfId="441"/>
    <cellStyle name="Итог 3 3" xfId="440"/>
    <cellStyle name="Итог 4" xfId="436"/>
    <cellStyle name="Контрольная ячейка" xfId="60"/>
    <cellStyle name="Контрольная ячейка 2" xfId="61"/>
    <cellStyle name="Контрольная ячейка 2 2" xfId="175"/>
    <cellStyle name="Контрольная ячейка 2 2 2" xfId="445"/>
    <cellStyle name="Контрольная ячейка 2 2 3" xfId="444"/>
    <cellStyle name="Контрольная ячейка 2 3" xfId="443"/>
    <cellStyle name="Контрольная ячейка 3" xfId="174"/>
    <cellStyle name="Контрольная ячейка 3 2" xfId="447"/>
    <cellStyle name="Контрольная ячейка 3 3" xfId="446"/>
    <cellStyle name="Контрольная ячейка 4" xfId="442"/>
    <cellStyle name="Название" xfId="62"/>
    <cellStyle name="Название 2" xfId="63"/>
    <cellStyle name="Название 2 2" xfId="177"/>
    <cellStyle name="Название 2 2 2" xfId="451"/>
    <cellStyle name="Название 2 2 3" xfId="450"/>
    <cellStyle name="Название 2 3" xfId="449"/>
    <cellStyle name="Название 3" xfId="176"/>
    <cellStyle name="Название 3 2" xfId="453"/>
    <cellStyle name="Название 3 3" xfId="452"/>
    <cellStyle name="Название 4" xfId="448"/>
    <cellStyle name="Нейтральный" xfId="64"/>
    <cellStyle name="Нейтральный 2" xfId="65"/>
    <cellStyle name="Нейтральный 2 2" xfId="179"/>
    <cellStyle name="Нейтральный 2 2 2" xfId="457"/>
    <cellStyle name="Нейтральный 2 2 3" xfId="456"/>
    <cellStyle name="Нейтральный 2 3" xfId="455"/>
    <cellStyle name="Нейтральный 3" xfId="178"/>
    <cellStyle name="Нейтральный 3 2" xfId="459"/>
    <cellStyle name="Нейтральный 3 3" xfId="458"/>
    <cellStyle name="Нейтральный 4" xfId="454"/>
    <cellStyle name="Обычный" xfId="0" builtinId="0"/>
    <cellStyle name="Обычный 2" xfId="66"/>
    <cellStyle name="Обычный 2 10" xfId="67"/>
    <cellStyle name="Обычный 2 10 2" xfId="68"/>
    <cellStyle name="Обычный 2 10 2 2" xfId="180"/>
    <cellStyle name="Обычный 2 10 2 2 2" xfId="461"/>
    <cellStyle name="Обычный 2 10 2 2 3" xfId="460"/>
    <cellStyle name="Обычный 2 10 2_1" xfId="209"/>
    <cellStyle name="Обычный 2 11" xfId="69"/>
    <cellStyle name="Обычный 2 11 2" xfId="70"/>
    <cellStyle name="Обычный 2 11 2 2" xfId="181"/>
    <cellStyle name="Обычный 2 11 2 2 2" xfId="463"/>
    <cellStyle name="Обычный 2 11 2 2 3" xfId="462"/>
    <cellStyle name="Обычный 2 12" xfId="71"/>
    <cellStyle name="Обычный 2 12 2" xfId="72"/>
    <cellStyle name="Обычный 2 12 2 2" xfId="182"/>
    <cellStyle name="Обычный 2 12 2 2 2" xfId="465"/>
    <cellStyle name="Обычный 2 12 2 2 3" xfId="464"/>
    <cellStyle name="Обычный 2 13" xfId="73"/>
    <cellStyle name="Обычный 2 13 2" xfId="74"/>
    <cellStyle name="Обычный 2 13 2 2" xfId="183"/>
    <cellStyle name="Обычный 2 13 2 2 2" xfId="467"/>
    <cellStyle name="Обычный 2 13 2 2 3" xfId="466"/>
    <cellStyle name="Обычный 2 14" xfId="75"/>
    <cellStyle name="Обычный 2 14 2" xfId="76"/>
    <cellStyle name="Обычный 2 14 2 2" xfId="184"/>
    <cellStyle name="Обычный 2 14 2 2 2" xfId="469"/>
    <cellStyle name="Обычный 2 14 2 2 3" xfId="468"/>
    <cellStyle name="Обычный 2 15" xfId="77"/>
    <cellStyle name="Обычный 2 15 2" xfId="78"/>
    <cellStyle name="Обычный 2 15 2 2" xfId="185"/>
    <cellStyle name="Обычный 2 15 2 2 2" xfId="471"/>
    <cellStyle name="Обычный 2 15 2 2 3" xfId="470"/>
    <cellStyle name="Обычный 2 16" xfId="79"/>
    <cellStyle name="Обычный 2 16 2" xfId="80"/>
    <cellStyle name="Обычный 2 16 2 2" xfId="186"/>
    <cellStyle name="Обычный 2 16 2 2 2" xfId="473"/>
    <cellStyle name="Обычный 2 16 2 2 3" xfId="472"/>
    <cellStyle name="Обычный 2 17" xfId="81"/>
    <cellStyle name="Обычный 2 17 2" xfId="82"/>
    <cellStyle name="Обычный 2 17 2 2" xfId="187"/>
    <cellStyle name="Обычный 2 17 2 2 2" xfId="475"/>
    <cellStyle name="Обычный 2 17 2 2 3" xfId="474"/>
    <cellStyle name="Обычный 2 18" xfId="83"/>
    <cellStyle name="Обычный 2 18 2" xfId="188"/>
    <cellStyle name="Обычный 2 18 2 2" xfId="477"/>
    <cellStyle name="Обычный 2 18 2 3" xfId="476"/>
    <cellStyle name="Обычный 2 2" xfId="84"/>
    <cellStyle name="Обычный 2 2 2" xfId="85"/>
    <cellStyle name="Обычный 2 2 2 2" xfId="189"/>
    <cellStyle name="Обычный 2 2 2 2 2" xfId="479"/>
    <cellStyle name="Обычный 2 2 2 2 3" xfId="478"/>
    <cellStyle name="Обычный 2 2 3" xfId="210"/>
    <cellStyle name="Обычный 2 2 3 2" xfId="481"/>
    <cellStyle name="Обычный 2 2 3 3" xfId="480"/>
    <cellStyle name="Обычный 2 3" xfId="86"/>
    <cellStyle name="Обычный 2 3 2" xfId="87"/>
    <cellStyle name="Обычный 2 3 2 2" xfId="190"/>
    <cellStyle name="Обычный 2 3 2 2 2" xfId="483"/>
    <cellStyle name="Обычный 2 3 2 2 3" xfId="482"/>
    <cellStyle name="Обычный 2 4" xfId="88"/>
    <cellStyle name="Обычный 2 4 2" xfId="89"/>
    <cellStyle name="Обычный 2 4 2 2" xfId="191"/>
    <cellStyle name="Обычный 2 4 2 2 2" xfId="485"/>
    <cellStyle name="Обычный 2 4 2 2 3" xfId="484"/>
    <cellStyle name="Обычный 2 5" xfId="90"/>
    <cellStyle name="Обычный 2 5 2" xfId="91"/>
    <cellStyle name="Обычный 2 5 2 2" xfId="192"/>
    <cellStyle name="Обычный 2 5 2 2 2" xfId="487"/>
    <cellStyle name="Обычный 2 5 2 2 3" xfId="486"/>
    <cellStyle name="Обычный 2 6" xfId="92"/>
    <cellStyle name="Обычный 2 6 2" xfId="93"/>
    <cellStyle name="Обычный 2 6 2 2" xfId="193"/>
    <cellStyle name="Обычный 2 6 2 2 2" xfId="489"/>
    <cellStyle name="Обычный 2 6 2 2 3" xfId="488"/>
    <cellStyle name="Обычный 2 7" xfId="94"/>
    <cellStyle name="Обычный 2 7 2" xfId="95"/>
    <cellStyle name="Обычный 2 7 2 2" xfId="194"/>
    <cellStyle name="Обычный 2 7 2 2 2" xfId="491"/>
    <cellStyle name="Обычный 2 7 2 2 3" xfId="490"/>
    <cellStyle name="Обычный 2 8" xfId="96"/>
    <cellStyle name="Обычный 2 8 2" xfId="97"/>
    <cellStyle name="Обычный 2 8 2 2" xfId="195"/>
    <cellStyle name="Обычный 2 8 2 2 2" xfId="493"/>
    <cellStyle name="Обычный 2 8 2 2 3" xfId="492"/>
    <cellStyle name="Обычный 2 9" xfId="98"/>
    <cellStyle name="Обычный 2 9 2" xfId="99"/>
    <cellStyle name="Обычный 2 9 2 2" xfId="196"/>
    <cellStyle name="Обычный 2 9 2 2 2" xfId="495"/>
    <cellStyle name="Обычный 2 9 2 2 3" xfId="494"/>
    <cellStyle name="Обычный 3" xfId="114"/>
    <cellStyle name="Обычный 3 2" xfId="497"/>
    <cellStyle name="Обычный 3 3" xfId="496"/>
    <cellStyle name="Обычный 77" xfId="211"/>
    <cellStyle name="Обычный 77 2" xfId="499"/>
    <cellStyle name="Обычный 77 3" xfId="498"/>
    <cellStyle name="Обычный 79" xfId="212"/>
    <cellStyle name="Обычный_Лист2" xfId="100"/>
    <cellStyle name="Обычный_Общее" xfId="101"/>
    <cellStyle name="Плохой" xfId="102"/>
    <cellStyle name="Плохой 2" xfId="103"/>
    <cellStyle name="Плохой 2 2" xfId="198"/>
    <cellStyle name="Плохой 2 2 2" xfId="503"/>
    <cellStyle name="Плохой 2 2 3" xfId="502"/>
    <cellStyle name="Плохой 2 3" xfId="501"/>
    <cellStyle name="Плохой 3" xfId="197"/>
    <cellStyle name="Плохой 3 2" xfId="505"/>
    <cellStyle name="Плохой 3 3" xfId="504"/>
    <cellStyle name="Плохой 4" xfId="500"/>
    <cellStyle name="Пояснение" xfId="104"/>
    <cellStyle name="Пояснение 2" xfId="105"/>
    <cellStyle name="Пояснение 2 2" xfId="200"/>
    <cellStyle name="Пояснение 2 2 2" xfId="509"/>
    <cellStyle name="Пояснение 2 2 3" xfId="508"/>
    <cellStyle name="Пояснение 2 3" xfId="507"/>
    <cellStyle name="Пояснение 3" xfId="199"/>
    <cellStyle name="Пояснение 3 2" xfId="511"/>
    <cellStyle name="Пояснение 3 3" xfId="510"/>
    <cellStyle name="Пояснение 4" xfId="506"/>
    <cellStyle name="Примечание" xfId="106"/>
    <cellStyle name="Примечание 2" xfId="107"/>
    <cellStyle name="Примечание 2 2" xfId="202"/>
    <cellStyle name="Примечание 2 2 2" xfId="514"/>
    <cellStyle name="Примечание 2 2 3" xfId="513"/>
    <cellStyle name="Примечание 2 3" xfId="512"/>
    <cellStyle name="Примечание 3" xfId="201"/>
    <cellStyle name="Примечание 3 2" xfId="516"/>
    <cellStyle name="Примечание 3 3" xfId="515"/>
    <cellStyle name="Связанная ячейка" xfId="108"/>
    <cellStyle name="Связанная ячейка 2" xfId="109"/>
    <cellStyle name="Связанная ячейка 2 2" xfId="204"/>
    <cellStyle name="Связанная ячейка 2 2 2" xfId="520"/>
    <cellStyle name="Связанная ячейка 2 2 3" xfId="519"/>
    <cellStyle name="Связанная ячейка 2 3" xfId="518"/>
    <cellStyle name="Связанная ячейка 3" xfId="203"/>
    <cellStyle name="Связанная ячейка 3 2" xfId="522"/>
    <cellStyle name="Связанная ячейка 3 3" xfId="521"/>
    <cellStyle name="Связанная ячейка 4" xfId="517"/>
    <cellStyle name="Текст предупреждения" xfId="110"/>
    <cellStyle name="Текст предупреждения 2" xfId="111"/>
    <cellStyle name="Текст предупреждения 2 2" xfId="206"/>
    <cellStyle name="Текст предупреждения 2 2 2" xfId="526"/>
    <cellStyle name="Текст предупреждения 2 2 3" xfId="525"/>
    <cellStyle name="Текст предупреждения 2 3" xfId="524"/>
    <cellStyle name="Текст предупреждения 3" xfId="205"/>
    <cellStyle name="Текст предупреждения 3 2" xfId="528"/>
    <cellStyle name="Текст предупреждения 3 3" xfId="527"/>
    <cellStyle name="Текст предупреждения 4" xfId="523"/>
    <cellStyle name="Хороший" xfId="112"/>
    <cellStyle name="Хороший 2" xfId="113"/>
    <cellStyle name="Хороший 2 2" xfId="208"/>
    <cellStyle name="Хороший 2 2 2" xfId="532"/>
    <cellStyle name="Хороший 2 2 3" xfId="531"/>
    <cellStyle name="Хороший 2 3" xfId="530"/>
    <cellStyle name="Хороший 3" xfId="207"/>
    <cellStyle name="Хороший 3 2" xfId="534"/>
    <cellStyle name="Хороший 3 3" xfId="533"/>
    <cellStyle name="Хороший 4" xfId="529"/>
  </cellStyles>
  <dxfs count="0"/>
  <tableStyles count="0" defaultTableStyle="TableStyleMedium2" defaultPivotStyle="PivotStyleLight16"/>
  <colors>
    <mruColors>
      <color rgb="FFCC99FF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5" sqref="A5"/>
    </sheetView>
  </sheetViews>
  <sheetFormatPr defaultColWidth="9.33203125" defaultRowHeight="10.5" customHeight="1" x14ac:dyDescent="0.15"/>
  <cols>
    <col min="1" max="1" width="9.33203125" style="3" customWidth="1"/>
    <col min="2" max="16384" width="9.33203125" style="3"/>
  </cols>
  <sheetData>
    <row r="1" spans="1:12" ht="22.5" customHeight="1" x14ac:dyDescent="0.15">
      <c r="A1" s="502" t="s">
        <v>1152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3" spans="1:12" ht="13.5" customHeight="1" x14ac:dyDescent="0.15">
      <c r="A3" s="503" t="s">
        <v>292</v>
      </c>
      <c r="B3" s="503"/>
      <c r="C3" s="503"/>
      <c r="D3" s="501" t="s">
        <v>269</v>
      </c>
      <c r="E3" s="501"/>
      <c r="F3" s="501"/>
      <c r="G3" s="501"/>
      <c r="H3" s="501"/>
      <c r="I3" s="501"/>
      <c r="J3" s="501"/>
      <c r="K3" s="501"/>
      <c r="L3" s="501"/>
    </row>
    <row r="4" spans="1:12" ht="13.5" customHeight="1" x14ac:dyDescent="0.15">
      <c r="A4" s="500" t="s">
        <v>274</v>
      </c>
      <c r="B4" s="500"/>
      <c r="C4" s="500"/>
      <c r="D4" s="501" t="s">
        <v>275</v>
      </c>
      <c r="E4" s="501"/>
      <c r="F4" s="501"/>
      <c r="G4" s="501"/>
      <c r="H4" s="501"/>
      <c r="I4" s="501"/>
      <c r="J4" s="501"/>
      <c r="K4" s="501"/>
      <c r="L4" s="501"/>
    </row>
    <row r="5" spans="1:12" ht="13.5" customHeight="1" x14ac:dyDescent="0.15"/>
  </sheetData>
  <mergeCells count="5">
    <mergeCell ref="A4:C4"/>
    <mergeCell ref="D4:L4"/>
    <mergeCell ref="A1:L1"/>
    <mergeCell ref="A3:C3"/>
    <mergeCell ref="D3:L3"/>
  </mergeCells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6" sqref="F6"/>
    </sheetView>
  </sheetViews>
  <sheetFormatPr defaultColWidth="9.33203125" defaultRowHeight="10.5" customHeight="1" x14ac:dyDescent="0.15"/>
  <cols>
    <col min="1" max="3" width="9.33203125" style="50" customWidth="1"/>
    <col min="4" max="6" width="34.33203125" style="50" customWidth="1"/>
    <col min="7" max="7" width="9.33203125" style="50" customWidth="1"/>
    <col min="8" max="16384" width="9.33203125" style="50"/>
  </cols>
  <sheetData>
    <row r="1" spans="1:6" s="120" customFormat="1" x14ac:dyDescent="0.15">
      <c r="A1" s="120" t="s">
        <v>32</v>
      </c>
    </row>
    <row r="2" spans="1:6" x14ac:dyDescent="0.15">
      <c r="C2" s="120" t="s">
        <v>270</v>
      </c>
    </row>
    <row r="3" spans="1:6" x14ac:dyDescent="0.15">
      <c r="C3" s="120"/>
    </row>
    <row r="4" spans="1:6" ht="31.5" x14ac:dyDescent="0.15">
      <c r="B4" s="562" t="s">
        <v>31</v>
      </c>
      <c r="C4" s="154"/>
      <c r="D4" s="60" t="s">
        <v>1368</v>
      </c>
      <c r="E4" s="60" t="s">
        <v>1369</v>
      </c>
      <c r="F4" s="60" t="s">
        <v>2268</v>
      </c>
    </row>
    <row r="5" spans="1:6" x14ac:dyDescent="0.15">
      <c r="B5" s="562"/>
      <c r="C5" s="154"/>
      <c r="D5" s="159">
        <v>1</v>
      </c>
      <c r="E5" s="159">
        <v>2</v>
      </c>
      <c r="F5" s="159">
        <v>3</v>
      </c>
    </row>
    <row r="6" spans="1:6" s="120" customFormat="1" x14ac:dyDescent="0.15">
      <c r="A6" s="120" t="s">
        <v>271</v>
      </c>
      <c r="B6" s="154"/>
      <c r="C6" s="154"/>
      <c r="D6" s="153">
        <v>1</v>
      </c>
      <c r="E6" s="153">
        <v>2</v>
      </c>
      <c r="F6" s="344">
        <v>3</v>
      </c>
    </row>
    <row r="7" spans="1:6" x14ac:dyDescent="0.15">
      <c r="B7" s="127" t="s">
        <v>9</v>
      </c>
      <c r="C7" s="153" t="s">
        <v>9</v>
      </c>
      <c r="D7" s="184"/>
      <c r="E7" s="184"/>
      <c r="F7" s="184"/>
    </row>
    <row r="8" spans="1:6" x14ac:dyDescent="0.15">
      <c r="B8" s="290"/>
      <c r="C8" s="283"/>
      <c r="D8" s="291"/>
      <c r="E8" s="291"/>
      <c r="F8" s="291"/>
    </row>
    <row r="9" spans="1:6" s="120" customFormat="1" x14ac:dyDescent="0.15">
      <c r="A9" s="120" t="s">
        <v>102</v>
      </c>
    </row>
  </sheetData>
  <mergeCells count="1">
    <mergeCell ref="B4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4" sqref="D4:F4"/>
    </sheetView>
  </sheetViews>
  <sheetFormatPr defaultColWidth="9.33203125" defaultRowHeight="10.5" customHeight="1" x14ac:dyDescent="0.15"/>
  <cols>
    <col min="1" max="3" width="9.33203125" style="3" customWidth="1"/>
    <col min="4" max="5" width="26" style="3" customWidth="1"/>
    <col min="6" max="6" width="33" style="3" customWidth="1"/>
    <col min="7" max="7" width="9.33203125" style="3" customWidth="1"/>
    <col min="8" max="16384" width="9.33203125" style="3"/>
  </cols>
  <sheetData>
    <row r="1" spans="1:6" s="120" customFormat="1" x14ac:dyDescent="0.15">
      <c r="A1" s="120" t="s">
        <v>34</v>
      </c>
    </row>
    <row r="2" spans="1:6" x14ac:dyDescent="0.15">
      <c r="C2" s="120" t="s">
        <v>270</v>
      </c>
    </row>
    <row r="3" spans="1:6" x14ac:dyDescent="0.15">
      <c r="C3" s="120"/>
    </row>
    <row r="4" spans="1:6" ht="21.75" customHeight="1" x14ac:dyDescent="0.15">
      <c r="B4" s="562" t="s">
        <v>33</v>
      </c>
      <c r="C4" s="154"/>
      <c r="D4" s="576" t="s">
        <v>2261</v>
      </c>
      <c r="E4" s="576"/>
      <c r="F4" s="576"/>
    </row>
    <row r="5" spans="1:6" ht="31.5" x14ac:dyDescent="0.15">
      <c r="B5" s="562"/>
      <c r="C5" s="154"/>
      <c r="D5" s="32" t="s">
        <v>35</v>
      </c>
      <c r="E5" s="45" t="s">
        <v>1011</v>
      </c>
      <c r="F5" s="45" t="s">
        <v>1012</v>
      </c>
    </row>
    <row r="6" spans="1:6" x14ac:dyDescent="0.15">
      <c r="B6" s="562"/>
      <c r="C6" s="154"/>
      <c r="D6" s="2">
        <v>1</v>
      </c>
      <c r="E6" s="2">
        <v>2</v>
      </c>
      <c r="F6" s="2">
        <v>3</v>
      </c>
    </row>
    <row r="7" spans="1:6" s="120" customFormat="1" x14ac:dyDescent="0.15">
      <c r="A7" s="120" t="s">
        <v>271</v>
      </c>
      <c r="B7" s="154"/>
      <c r="C7" s="154"/>
      <c r="D7" s="153">
        <v>1</v>
      </c>
      <c r="E7" s="153">
        <v>2</v>
      </c>
      <c r="F7" s="153">
        <v>3</v>
      </c>
    </row>
    <row r="8" spans="1:6" x14ac:dyDescent="0.15">
      <c r="B8" s="27" t="s">
        <v>9</v>
      </c>
      <c r="C8" s="153" t="s">
        <v>9</v>
      </c>
      <c r="D8" s="31"/>
      <c r="E8" s="31"/>
      <c r="F8" s="31"/>
    </row>
    <row r="9" spans="1:6" x14ac:dyDescent="0.15">
      <c r="B9" s="282"/>
      <c r="C9" s="283"/>
      <c r="D9" s="284"/>
      <c r="E9" s="284"/>
      <c r="F9" s="284"/>
    </row>
    <row r="10" spans="1:6" s="120" customFormat="1" x14ac:dyDescent="0.15">
      <c r="A10" s="120" t="s">
        <v>102</v>
      </c>
    </row>
  </sheetData>
  <mergeCells count="2">
    <mergeCell ref="B4:B6"/>
    <mergeCell ref="D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1"/>
  <sheetViews>
    <sheetView workbookViewId="0">
      <selection activeCell="E35" sqref="E35"/>
    </sheetView>
  </sheetViews>
  <sheetFormatPr defaultColWidth="9.33203125" defaultRowHeight="10.5" customHeight="1" x14ac:dyDescent="0.15"/>
  <cols>
    <col min="2" max="2" width="53.5" customWidth="1"/>
    <col min="3" max="4" width="8.1640625" customWidth="1"/>
    <col min="5" max="5" width="14.33203125" customWidth="1"/>
  </cols>
  <sheetData>
    <row r="1" spans="1:5" x14ac:dyDescent="0.15">
      <c r="A1" s="120" t="s">
        <v>1051</v>
      </c>
      <c r="B1" s="120"/>
      <c r="C1" s="120"/>
      <c r="D1" s="120"/>
      <c r="E1" s="120"/>
    </row>
    <row r="2" spans="1:5" x14ac:dyDescent="0.15">
      <c r="A2" s="90"/>
      <c r="B2" s="90"/>
      <c r="C2" s="120" t="s">
        <v>270</v>
      </c>
      <c r="D2" s="90"/>
      <c r="E2" s="90"/>
    </row>
    <row r="3" spans="1:5" x14ac:dyDescent="0.15">
      <c r="B3" s="135" t="s">
        <v>1052</v>
      </c>
      <c r="C3" s="150"/>
      <c r="D3" s="90"/>
      <c r="E3" s="90"/>
    </row>
    <row r="4" spans="1:5" x14ac:dyDescent="0.15">
      <c r="A4" s="135"/>
      <c r="B4" s="90"/>
      <c r="C4" s="150"/>
      <c r="D4" s="90"/>
      <c r="E4" s="90"/>
    </row>
    <row r="5" spans="1:5" ht="21" x14ac:dyDescent="0.15">
      <c r="A5" s="90"/>
      <c r="B5" s="75" t="s">
        <v>1053</v>
      </c>
      <c r="C5" s="153"/>
      <c r="D5" s="204" t="s">
        <v>621</v>
      </c>
      <c r="E5" s="75" t="s">
        <v>138</v>
      </c>
    </row>
    <row r="6" spans="1:5" x14ac:dyDescent="0.15">
      <c r="A6" s="120" t="s">
        <v>271</v>
      </c>
      <c r="B6" s="154"/>
      <c r="C6" s="153"/>
      <c r="D6" s="154"/>
      <c r="E6" s="153">
        <v>3</v>
      </c>
    </row>
    <row r="7" spans="1:5" ht="23.25" customHeight="1" x14ac:dyDescent="0.15">
      <c r="A7" s="90"/>
      <c r="B7" s="143" t="s">
        <v>1367</v>
      </c>
      <c r="C7" s="153" t="s">
        <v>9</v>
      </c>
      <c r="D7" s="87" t="s">
        <v>9</v>
      </c>
      <c r="E7" s="94"/>
    </row>
    <row r="8" spans="1:5" x14ac:dyDescent="0.15">
      <c r="A8" s="90"/>
      <c r="B8" s="143" t="s">
        <v>1054</v>
      </c>
      <c r="C8" s="153" t="s">
        <v>67</v>
      </c>
      <c r="D8" s="87" t="s">
        <v>67</v>
      </c>
      <c r="E8" s="94"/>
    </row>
    <row r="9" spans="1:5" x14ac:dyDescent="0.15">
      <c r="A9" s="90"/>
      <c r="B9" s="143" t="s">
        <v>1055</v>
      </c>
      <c r="C9" s="153" t="s">
        <v>68</v>
      </c>
      <c r="D9" s="87" t="s">
        <v>68</v>
      </c>
      <c r="E9" s="94"/>
    </row>
    <row r="10" spans="1:5" x14ac:dyDescent="0.15">
      <c r="A10" s="90"/>
      <c r="B10" s="143" t="s">
        <v>1054</v>
      </c>
      <c r="C10" s="153" t="s">
        <v>69</v>
      </c>
      <c r="D10" s="87" t="s">
        <v>69</v>
      </c>
      <c r="E10" s="94"/>
    </row>
    <row r="11" spans="1:5" x14ac:dyDescent="0.15">
      <c r="A11" s="90"/>
      <c r="B11" s="143" t="s">
        <v>1056</v>
      </c>
      <c r="C11" s="153" t="s">
        <v>70</v>
      </c>
      <c r="D11" s="87" t="s">
        <v>70</v>
      </c>
      <c r="E11" s="94"/>
    </row>
    <row r="12" spans="1:5" x14ac:dyDescent="0.15">
      <c r="A12" s="90"/>
      <c r="B12" s="343" t="s">
        <v>1054</v>
      </c>
      <c r="C12" s="344" t="s">
        <v>71</v>
      </c>
      <c r="D12" s="341" t="s">
        <v>71</v>
      </c>
      <c r="E12" s="342"/>
    </row>
    <row r="13" spans="1:5" x14ac:dyDescent="0.15">
      <c r="A13" s="90"/>
      <c r="B13" s="343" t="s">
        <v>2085</v>
      </c>
      <c r="C13" s="344" t="s">
        <v>72</v>
      </c>
      <c r="D13" s="341" t="s">
        <v>72</v>
      </c>
      <c r="E13" s="342"/>
    </row>
    <row r="14" spans="1:5" x14ac:dyDescent="0.15">
      <c r="A14" s="90"/>
      <c r="B14" s="343" t="s">
        <v>1054</v>
      </c>
      <c r="C14" s="344" t="s">
        <v>1046</v>
      </c>
      <c r="D14" s="341" t="s">
        <v>1046</v>
      </c>
      <c r="E14" s="342"/>
    </row>
    <row r="15" spans="1:5" x14ac:dyDescent="0.15">
      <c r="A15" s="90"/>
      <c r="B15" s="374" t="s">
        <v>2104</v>
      </c>
      <c r="C15" s="344" t="s">
        <v>2105</v>
      </c>
      <c r="D15" s="376" t="s">
        <v>2107</v>
      </c>
      <c r="E15" s="342"/>
    </row>
    <row r="16" spans="1:5" x14ac:dyDescent="0.15">
      <c r="A16" s="90"/>
      <c r="B16" s="375" t="s">
        <v>1054</v>
      </c>
      <c r="C16" s="344" t="s">
        <v>2106</v>
      </c>
      <c r="D16" s="376" t="s">
        <v>2108</v>
      </c>
      <c r="E16" s="342"/>
    </row>
    <row r="17" spans="1:5" x14ac:dyDescent="0.15">
      <c r="A17" s="90"/>
      <c r="B17" s="343" t="s">
        <v>2086</v>
      </c>
      <c r="C17" s="344" t="s">
        <v>1048</v>
      </c>
      <c r="D17" s="341" t="s">
        <v>1048</v>
      </c>
      <c r="E17" s="342">
        <f>E7+E9+E11+E13+E15</f>
        <v>0</v>
      </c>
    </row>
    <row r="18" spans="1:5" x14ac:dyDescent="0.15">
      <c r="A18" s="90"/>
      <c r="B18" s="343" t="s">
        <v>1054</v>
      </c>
      <c r="C18" s="344" t="s">
        <v>2087</v>
      </c>
      <c r="D18" s="341" t="s">
        <v>2087</v>
      </c>
      <c r="E18" s="342">
        <f>E8+E10+E12+E14+E16</f>
        <v>0</v>
      </c>
    </row>
    <row r="19" spans="1:5" x14ac:dyDescent="0.15">
      <c r="A19" s="90"/>
      <c r="B19" s="292"/>
      <c r="C19" s="283"/>
      <c r="D19" s="293"/>
      <c r="E19" s="281"/>
    </row>
    <row r="20" spans="1:5" x14ac:dyDescent="0.15">
      <c r="A20" s="90"/>
      <c r="B20" s="292"/>
      <c r="C20" s="283"/>
      <c r="D20" s="293"/>
      <c r="E20" s="281"/>
    </row>
    <row r="21" spans="1:5" x14ac:dyDescent="0.15">
      <c r="A21" s="120" t="s">
        <v>102</v>
      </c>
      <c r="B21" s="120"/>
      <c r="C21" s="120"/>
      <c r="D21" s="120"/>
      <c r="E21" s="120"/>
    </row>
  </sheetData>
  <pageMargins left="0.7" right="0.7" top="0.75" bottom="0.75" header="0.3" footer="0.3"/>
  <pageSetup paperSize="9" orientation="portrait" r:id="rId1"/>
  <ignoredErrors>
    <ignoredError sqref="B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1" sqref="A11"/>
    </sheetView>
  </sheetViews>
  <sheetFormatPr defaultColWidth="9.33203125" defaultRowHeight="10.5" customHeight="1" x14ac:dyDescent="0.15"/>
  <cols>
    <col min="2" max="2" width="56.33203125" customWidth="1"/>
    <col min="4" max="4" width="8.83203125" customWidth="1"/>
    <col min="5" max="5" width="12.6640625" customWidth="1"/>
  </cols>
  <sheetData>
    <row r="1" spans="1:5" x14ac:dyDescent="0.15">
      <c r="A1" s="120" t="s">
        <v>1057</v>
      </c>
      <c r="B1" s="120"/>
      <c r="C1" s="120"/>
      <c r="D1" s="120"/>
      <c r="E1" s="120"/>
    </row>
    <row r="2" spans="1:5" x14ac:dyDescent="0.15">
      <c r="A2" s="47"/>
      <c r="B2" s="47"/>
      <c r="C2" s="120" t="s">
        <v>270</v>
      </c>
      <c r="D2" s="47"/>
      <c r="E2" s="47"/>
    </row>
    <row r="3" spans="1:5" x14ac:dyDescent="0.15">
      <c r="B3" s="134" t="s">
        <v>1058</v>
      </c>
      <c r="C3" s="150"/>
      <c r="D3" s="47"/>
      <c r="E3" s="47"/>
    </row>
    <row r="4" spans="1:5" x14ac:dyDescent="0.15">
      <c r="A4" s="134"/>
      <c r="B4" s="47"/>
      <c r="C4" s="150"/>
      <c r="D4" s="47"/>
      <c r="E4" s="47"/>
    </row>
    <row r="5" spans="1:5" ht="21" x14ac:dyDescent="0.15">
      <c r="A5" s="47"/>
      <c r="B5" s="75" t="s">
        <v>1053</v>
      </c>
      <c r="C5" s="153"/>
      <c r="D5" s="204" t="s">
        <v>621</v>
      </c>
      <c r="E5" s="75" t="s">
        <v>138</v>
      </c>
    </row>
    <row r="6" spans="1:5" x14ac:dyDescent="0.15">
      <c r="A6" s="120" t="s">
        <v>271</v>
      </c>
      <c r="B6" s="154"/>
      <c r="C6" s="153"/>
      <c r="D6" s="154"/>
      <c r="E6" s="153">
        <v>3</v>
      </c>
    </row>
    <row r="7" spans="1:5" ht="21" customHeight="1" x14ac:dyDescent="0.15">
      <c r="A7" s="47"/>
      <c r="B7" s="89" t="s">
        <v>1366</v>
      </c>
      <c r="C7" s="153" t="s">
        <v>9</v>
      </c>
      <c r="D7" s="87" t="s">
        <v>9</v>
      </c>
      <c r="E7" s="94"/>
    </row>
    <row r="8" spans="1:5" x14ac:dyDescent="0.15">
      <c r="A8" s="47"/>
      <c r="B8" s="146" t="s">
        <v>1059</v>
      </c>
      <c r="C8" s="153" t="s">
        <v>67</v>
      </c>
      <c r="D8" s="87" t="s">
        <v>67</v>
      </c>
      <c r="E8" s="94"/>
    </row>
    <row r="9" spans="1:5" x14ac:dyDescent="0.15">
      <c r="A9" s="47"/>
      <c r="B9" s="146" t="s">
        <v>1270</v>
      </c>
      <c r="C9" s="153" t="s">
        <v>68</v>
      </c>
      <c r="D9" s="87" t="s">
        <v>68</v>
      </c>
      <c r="E9" s="94"/>
    </row>
    <row r="10" spans="1:5" ht="21" x14ac:dyDescent="0.15">
      <c r="A10" s="47"/>
      <c r="B10" s="89" t="s">
        <v>1271</v>
      </c>
      <c r="C10" s="153" t="s">
        <v>69</v>
      </c>
      <c r="D10" s="87" t="s">
        <v>69</v>
      </c>
      <c r="E10" s="94"/>
    </row>
    <row r="11" spans="1:5" x14ac:dyDescent="0.15">
      <c r="A11" s="47"/>
      <c r="B11" s="294"/>
      <c r="C11" s="283"/>
      <c r="D11" s="293"/>
      <c r="E11" s="281"/>
    </row>
    <row r="12" spans="1:5" x14ac:dyDescent="0.15">
      <c r="A12" s="120" t="s">
        <v>102</v>
      </c>
      <c r="B12" s="120"/>
      <c r="C12" s="120"/>
      <c r="D12" s="120"/>
      <c r="E12" s="120"/>
    </row>
  </sheetData>
  <pageMargins left="0.7" right="0.7" top="0.75" bottom="0.75" header="0.3" footer="0.3"/>
  <pageSetup paperSize="9" orientation="portrait" horizontalDpi="200" verticalDpi="200"/>
  <ignoredErrors>
    <ignoredError sqref="B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XFD1048576"/>
    </sheetView>
  </sheetViews>
  <sheetFormatPr defaultColWidth="9.33203125" defaultRowHeight="10.5" customHeight="1" x14ac:dyDescent="0.15"/>
  <cols>
    <col min="2" max="2" width="56.33203125" customWidth="1"/>
    <col min="4" max="4" width="8.83203125" customWidth="1"/>
    <col min="5" max="5" width="12.6640625" customWidth="1"/>
  </cols>
  <sheetData>
    <row r="1" spans="1:5" x14ac:dyDescent="0.15">
      <c r="A1" s="120" t="s">
        <v>1442</v>
      </c>
      <c r="B1" s="120"/>
      <c r="C1" s="120"/>
      <c r="D1" s="120"/>
      <c r="E1" s="120"/>
    </row>
    <row r="2" spans="1:5" x14ac:dyDescent="0.15">
      <c r="A2" s="47"/>
      <c r="B2" s="47"/>
      <c r="C2" s="120" t="s">
        <v>270</v>
      </c>
      <c r="D2" s="47"/>
      <c r="E2" s="47"/>
    </row>
    <row r="3" spans="1:5" x14ac:dyDescent="0.15">
      <c r="B3" s="134" t="s">
        <v>1770</v>
      </c>
      <c r="C3" s="150"/>
      <c r="D3" s="47"/>
      <c r="E3" s="47"/>
    </row>
    <row r="4" spans="1:5" x14ac:dyDescent="0.15">
      <c r="A4" s="134"/>
      <c r="B4" s="47"/>
      <c r="C4" s="150"/>
      <c r="D4" s="47"/>
      <c r="E4" s="47"/>
    </row>
    <row r="5" spans="1:5" ht="21" x14ac:dyDescent="0.15">
      <c r="A5" s="47"/>
      <c r="B5" s="75" t="s">
        <v>1053</v>
      </c>
      <c r="C5" s="153"/>
      <c r="D5" s="204" t="s">
        <v>621</v>
      </c>
      <c r="E5" s="75" t="s">
        <v>138</v>
      </c>
    </row>
    <row r="6" spans="1:5" x14ac:dyDescent="0.15">
      <c r="A6" s="358" t="s">
        <v>271</v>
      </c>
      <c r="B6" s="154"/>
      <c r="C6" s="153"/>
      <c r="D6" s="154"/>
      <c r="E6" s="153">
        <v>3</v>
      </c>
    </row>
    <row r="7" spans="1:5" ht="52.5" x14ac:dyDescent="0.15">
      <c r="A7" s="47"/>
      <c r="B7" s="89" t="s">
        <v>1443</v>
      </c>
      <c r="C7" s="153" t="s">
        <v>9</v>
      </c>
      <c r="D7" s="87" t="s">
        <v>9</v>
      </c>
      <c r="E7" s="94"/>
    </row>
    <row r="8" spans="1:5" x14ac:dyDescent="0.15">
      <c r="A8" s="47"/>
      <c r="B8" s="146" t="s">
        <v>1444</v>
      </c>
      <c r="C8" s="153" t="s">
        <v>67</v>
      </c>
      <c r="D8" s="87" t="s">
        <v>67</v>
      </c>
      <c r="E8" s="94"/>
    </row>
    <row r="9" spans="1:5" x14ac:dyDescent="0.15">
      <c r="A9" s="47"/>
      <c r="B9" s="146" t="s">
        <v>1445</v>
      </c>
      <c r="C9" s="153" t="s">
        <v>68</v>
      </c>
      <c r="D9" s="87" t="s">
        <v>68</v>
      </c>
      <c r="E9" s="94"/>
    </row>
    <row r="10" spans="1:5" x14ac:dyDescent="0.15">
      <c r="A10" s="47"/>
      <c r="B10" s="89" t="s">
        <v>1447</v>
      </c>
      <c r="C10" s="153" t="s">
        <v>69</v>
      </c>
      <c r="D10" s="87" t="s">
        <v>69</v>
      </c>
      <c r="E10" s="94"/>
    </row>
    <row r="11" spans="1:5" x14ac:dyDescent="0.15">
      <c r="A11" s="47"/>
      <c r="B11" s="89" t="s">
        <v>1446</v>
      </c>
      <c r="C11" s="153" t="s">
        <v>70</v>
      </c>
      <c r="D11" s="87" t="s">
        <v>70</v>
      </c>
      <c r="E11" s="94"/>
    </row>
    <row r="12" spans="1:5" x14ac:dyDescent="0.15">
      <c r="A12" s="47"/>
      <c r="B12" s="294"/>
      <c r="C12" s="283"/>
      <c r="D12" s="293"/>
      <c r="E12" s="281"/>
    </row>
    <row r="13" spans="1:5" x14ac:dyDescent="0.15">
      <c r="A13" s="358" t="s">
        <v>102</v>
      </c>
      <c r="B13" s="120"/>
      <c r="C13" s="120"/>
      <c r="D13" s="120"/>
      <c r="E13" s="120"/>
    </row>
  </sheetData>
  <pageMargins left="0.7" right="0.7" top="0.75" bottom="0.75" header="0.3" footer="0.3"/>
  <pageSetup paperSize="9" orientation="portrait" horizontalDpi="200" verticalDpi="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G25" sqref="G25"/>
    </sheetView>
  </sheetViews>
  <sheetFormatPr defaultColWidth="9.33203125" defaultRowHeight="10.5" x14ac:dyDescent="0.15"/>
  <cols>
    <col min="1" max="1" width="9.33203125" style="3"/>
    <col min="2" max="2" width="56.33203125" style="3" customWidth="1"/>
    <col min="3" max="3" width="9.33203125" style="3"/>
    <col min="4" max="4" width="8.83203125" style="3" customWidth="1"/>
    <col min="5" max="5" width="12.6640625" style="3" customWidth="1"/>
    <col min="6" max="16384" width="9.33203125" style="3"/>
  </cols>
  <sheetData>
    <row r="1" spans="1:5" x14ac:dyDescent="0.15">
      <c r="A1" s="457" t="s">
        <v>2246</v>
      </c>
      <c r="B1" s="457"/>
      <c r="C1" s="457"/>
      <c r="D1" s="457"/>
      <c r="E1" s="457"/>
    </row>
    <row r="2" spans="1:5" x14ac:dyDescent="0.15">
      <c r="A2" s="16"/>
      <c r="B2" s="16"/>
      <c r="C2" s="457" t="s">
        <v>270</v>
      </c>
      <c r="D2" s="16"/>
      <c r="E2" s="16"/>
    </row>
    <row r="3" spans="1:5" x14ac:dyDescent="0.15">
      <c r="B3" s="134" t="s">
        <v>2245</v>
      </c>
      <c r="C3" s="458"/>
      <c r="D3" s="16"/>
      <c r="E3" s="16"/>
    </row>
    <row r="4" spans="1:5" x14ac:dyDescent="0.15">
      <c r="A4" s="134"/>
      <c r="B4" s="16"/>
      <c r="C4" s="458"/>
      <c r="D4" s="16"/>
      <c r="E4" s="16"/>
    </row>
    <row r="5" spans="1:5" ht="21" x14ac:dyDescent="0.15">
      <c r="A5" s="16"/>
      <c r="B5" s="459" t="s">
        <v>1053</v>
      </c>
      <c r="C5" s="251"/>
      <c r="D5" s="460" t="s">
        <v>621</v>
      </c>
      <c r="E5" s="459" t="s">
        <v>138</v>
      </c>
    </row>
    <row r="6" spans="1:5" x14ac:dyDescent="0.15">
      <c r="A6" s="457" t="s">
        <v>271</v>
      </c>
      <c r="B6" s="461"/>
      <c r="C6" s="251"/>
      <c r="D6" s="461"/>
      <c r="E6" s="251">
        <v>3</v>
      </c>
    </row>
    <row r="7" spans="1:5" ht="21" x14ac:dyDescent="0.15">
      <c r="A7" s="16"/>
      <c r="B7" s="468" t="s">
        <v>2247</v>
      </c>
      <c r="C7" s="251" t="s">
        <v>9</v>
      </c>
      <c r="D7" s="462" t="s">
        <v>9</v>
      </c>
      <c r="E7" s="463"/>
    </row>
    <row r="8" spans="1:5" x14ac:dyDescent="0.15">
      <c r="A8" s="16"/>
      <c r="B8" s="468" t="s">
        <v>1444</v>
      </c>
      <c r="C8" s="251" t="s">
        <v>67</v>
      </c>
      <c r="D8" s="462" t="s">
        <v>67</v>
      </c>
      <c r="E8" s="463"/>
    </row>
    <row r="9" spans="1:5" x14ac:dyDescent="0.15">
      <c r="A9" s="16"/>
      <c r="B9" s="468" t="s">
        <v>1445</v>
      </c>
      <c r="C9" s="251" t="s">
        <v>68</v>
      </c>
      <c r="D9" s="462" t="s">
        <v>68</v>
      </c>
      <c r="E9" s="463"/>
    </row>
    <row r="10" spans="1:5" x14ac:dyDescent="0.15">
      <c r="A10" s="16"/>
      <c r="B10" s="468" t="s">
        <v>1447</v>
      </c>
      <c r="C10" s="251" t="s">
        <v>69</v>
      </c>
      <c r="D10" s="462" t="s">
        <v>69</v>
      </c>
      <c r="E10" s="463"/>
    </row>
    <row r="11" spans="1:5" x14ac:dyDescent="0.15">
      <c r="A11" s="16"/>
      <c r="B11" s="468" t="s">
        <v>1446</v>
      </c>
      <c r="C11" s="251" t="s">
        <v>70</v>
      </c>
      <c r="D11" s="462" t="s">
        <v>70</v>
      </c>
      <c r="E11" s="463"/>
    </row>
    <row r="12" spans="1:5" x14ac:dyDescent="0.15">
      <c r="A12" s="16"/>
      <c r="B12" s="464"/>
      <c r="C12" s="465"/>
      <c r="D12" s="466"/>
      <c r="E12" s="467"/>
    </row>
    <row r="13" spans="1:5" x14ac:dyDescent="0.15">
      <c r="A13" s="457" t="s">
        <v>102</v>
      </c>
      <c r="B13" s="457"/>
      <c r="C13" s="457"/>
      <c r="D13" s="457"/>
      <c r="E13" s="45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27" sqref="F27"/>
    </sheetView>
  </sheetViews>
  <sheetFormatPr defaultRowHeight="10.5" x14ac:dyDescent="0.15"/>
  <cols>
    <col min="4" max="4" width="36.5" customWidth="1"/>
    <col min="5" max="5" width="25.5" customWidth="1"/>
    <col min="6" max="6" width="19.6640625" customWidth="1"/>
  </cols>
  <sheetData>
    <row r="1" spans="1:6" ht="12.75" x14ac:dyDescent="0.2">
      <c r="A1" s="363" t="s">
        <v>2097</v>
      </c>
      <c r="B1" s="363"/>
      <c r="C1" s="363"/>
      <c r="D1" s="359"/>
      <c r="E1" s="366"/>
      <c r="F1" s="366"/>
    </row>
    <row r="2" spans="1:6" x14ac:dyDescent="0.15">
      <c r="C2" s="364" t="s">
        <v>270</v>
      </c>
    </row>
    <row r="3" spans="1:6" ht="26.25" customHeight="1" x14ac:dyDescent="0.15">
      <c r="A3" s="348"/>
      <c r="B3" s="585" t="s">
        <v>2088</v>
      </c>
      <c r="C3" s="360"/>
      <c r="D3" s="583" t="s">
        <v>2089</v>
      </c>
      <c r="E3" s="584" t="s">
        <v>1229</v>
      </c>
      <c r="F3" s="584"/>
    </row>
    <row r="4" spans="1:6" ht="50.25" customHeight="1" x14ac:dyDescent="0.15">
      <c r="B4" s="585"/>
      <c r="C4" s="360"/>
      <c r="D4" s="583"/>
      <c r="E4" s="350" t="s">
        <v>2090</v>
      </c>
      <c r="F4" s="351" t="s">
        <v>2091</v>
      </c>
    </row>
    <row r="5" spans="1:6" ht="50.25" customHeight="1" x14ac:dyDescent="0.15">
      <c r="A5" s="359" t="s">
        <v>271</v>
      </c>
      <c r="B5" s="360"/>
      <c r="C5" s="360"/>
      <c r="D5" s="361">
        <v>1</v>
      </c>
      <c r="E5" s="361">
        <v>2</v>
      </c>
      <c r="F5" s="362">
        <v>3</v>
      </c>
    </row>
    <row r="6" spans="1:6" x14ac:dyDescent="0.15">
      <c r="B6" s="345"/>
      <c r="C6" s="365"/>
      <c r="D6" s="352">
        <v>1</v>
      </c>
      <c r="E6" s="352">
        <v>2</v>
      </c>
      <c r="F6" s="352">
        <v>3</v>
      </c>
    </row>
    <row r="7" spans="1:6" x14ac:dyDescent="0.15">
      <c r="B7" s="127" t="s">
        <v>9</v>
      </c>
      <c r="C7" s="367" t="s">
        <v>9</v>
      </c>
      <c r="D7" s="352"/>
      <c r="E7" s="352"/>
      <c r="F7" s="352"/>
    </row>
    <row r="8" spans="1:6" x14ac:dyDescent="0.15">
      <c r="C8" s="366"/>
    </row>
    <row r="9" spans="1:6" x14ac:dyDescent="0.15">
      <c r="A9" s="366" t="s">
        <v>102</v>
      </c>
      <c r="B9" s="366"/>
      <c r="C9" s="366"/>
      <c r="D9" s="366"/>
      <c r="E9" s="366"/>
      <c r="F9" s="366"/>
    </row>
    <row r="10" spans="1:6" x14ac:dyDescent="0.15">
      <c r="B10" s="349"/>
      <c r="C10" s="349"/>
    </row>
    <row r="11" spans="1:6" x14ac:dyDescent="0.15">
      <c r="B11" s="349"/>
      <c r="C11" s="349"/>
    </row>
  </sheetData>
  <mergeCells count="3">
    <mergeCell ref="D3:D4"/>
    <mergeCell ref="E3:F3"/>
    <mergeCell ref="B3:B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"/>
  <sheetViews>
    <sheetView workbookViewId="0">
      <selection activeCell="F5" sqref="F5:W5"/>
    </sheetView>
  </sheetViews>
  <sheetFormatPr defaultRowHeight="10.5" x14ac:dyDescent="0.15"/>
  <cols>
    <col min="1" max="1" width="4.83203125" customWidth="1"/>
    <col min="2" max="2" width="20.83203125" customWidth="1"/>
    <col min="3" max="3" width="8.1640625" customWidth="1"/>
    <col min="6" max="6" width="16.5" customWidth="1"/>
    <col min="7" max="23" width="7.33203125" customWidth="1"/>
    <col min="24" max="24" width="15.5" customWidth="1"/>
    <col min="25" max="41" width="7.33203125" customWidth="1"/>
  </cols>
  <sheetData>
    <row r="1" spans="1:41" ht="12.75" x14ac:dyDescent="0.2">
      <c r="A1" s="363" t="s">
        <v>2168</v>
      </c>
      <c r="B1" s="363"/>
      <c r="C1" s="363"/>
      <c r="D1" s="363"/>
      <c r="E1" s="363"/>
      <c r="F1" s="359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</row>
    <row r="2" spans="1:41" x14ac:dyDescent="0.15">
      <c r="E2" s="364" t="s">
        <v>270</v>
      </c>
    </row>
    <row r="3" spans="1:41" x14ac:dyDescent="0.15">
      <c r="E3" s="364"/>
      <c r="F3" s="587" t="s">
        <v>2201</v>
      </c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  <c r="AG3" s="587"/>
      <c r="AH3" s="587"/>
      <c r="AI3" s="587"/>
      <c r="AJ3" s="587"/>
      <c r="AK3" s="587"/>
      <c r="AL3" s="587"/>
      <c r="AM3" s="587"/>
      <c r="AN3" s="587"/>
      <c r="AO3" s="587"/>
    </row>
    <row r="4" spans="1:41" x14ac:dyDescent="0.15">
      <c r="B4" s="433" t="s">
        <v>2202</v>
      </c>
      <c r="E4" s="364"/>
    </row>
    <row r="5" spans="1:41" x14ac:dyDescent="0.15">
      <c r="A5" s="348"/>
      <c r="B5" s="588" t="s">
        <v>103</v>
      </c>
      <c r="C5" s="588" t="s">
        <v>229</v>
      </c>
      <c r="D5" s="589" t="s">
        <v>2176</v>
      </c>
      <c r="E5" s="360"/>
      <c r="F5" s="582" t="s">
        <v>2200</v>
      </c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75" t="s">
        <v>2199</v>
      </c>
      <c r="Y5" s="586"/>
      <c r="Z5" s="586"/>
      <c r="AA5" s="586"/>
      <c r="AB5" s="586"/>
      <c r="AC5" s="586"/>
      <c r="AD5" s="586"/>
      <c r="AE5" s="586"/>
      <c r="AF5" s="586"/>
      <c r="AG5" s="586"/>
      <c r="AH5" s="586"/>
      <c r="AI5" s="586"/>
      <c r="AJ5" s="586"/>
      <c r="AK5" s="586"/>
      <c r="AL5" s="586"/>
      <c r="AM5" s="586"/>
      <c r="AN5" s="586"/>
      <c r="AO5" s="586"/>
    </row>
    <row r="6" spans="1:41" s="438" customFormat="1" ht="63" x14ac:dyDescent="0.15">
      <c r="B6" s="588"/>
      <c r="C6" s="588"/>
      <c r="D6" s="589"/>
      <c r="E6" s="439"/>
      <c r="F6" s="436" t="s">
        <v>2179</v>
      </c>
      <c r="G6" s="436" t="s">
        <v>2180</v>
      </c>
      <c r="H6" s="436" t="s">
        <v>2181</v>
      </c>
      <c r="I6" s="440" t="s">
        <v>2182</v>
      </c>
      <c r="J6" s="440" t="s">
        <v>2183</v>
      </c>
      <c r="K6" s="440" t="s">
        <v>2184</v>
      </c>
      <c r="L6" s="440" t="s">
        <v>2185</v>
      </c>
      <c r="M6" s="440" t="s">
        <v>2186</v>
      </c>
      <c r="N6" s="440" t="s">
        <v>2187</v>
      </c>
      <c r="O6" s="440" t="s">
        <v>2188</v>
      </c>
      <c r="P6" s="440" t="s">
        <v>2189</v>
      </c>
      <c r="Q6" s="440" t="s">
        <v>2190</v>
      </c>
      <c r="R6" s="440" t="s">
        <v>2191</v>
      </c>
      <c r="S6" s="440" t="s">
        <v>2192</v>
      </c>
      <c r="T6" s="440" t="s">
        <v>2193</v>
      </c>
      <c r="U6" s="440" t="s">
        <v>2194</v>
      </c>
      <c r="V6" s="440" t="s">
        <v>2195</v>
      </c>
      <c r="W6" s="440" t="s">
        <v>2196</v>
      </c>
      <c r="X6" s="440" t="s">
        <v>2197</v>
      </c>
      <c r="Y6" s="440" t="s">
        <v>2198</v>
      </c>
      <c r="Z6" s="440" t="s">
        <v>2181</v>
      </c>
      <c r="AA6" s="440" t="s">
        <v>2182</v>
      </c>
      <c r="AB6" s="440" t="s">
        <v>2183</v>
      </c>
      <c r="AC6" s="440" t="s">
        <v>2184</v>
      </c>
      <c r="AD6" s="440" t="s">
        <v>2185</v>
      </c>
      <c r="AE6" s="440" t="s">
        <v>2186</v>
      </c>
      <c r="AF6" s="440" t="s">
        <v>2187</v>
      </c>
      <c r="AG6" s="440" t="s">
        <v>2188</v>
      </c>
      <c r="AH6" s="440" t="s">
        <v>2189</v>
      </c>
      <c r="AI6" s="440" t="s">
        <v>2190</v>
      </c>
      <c r="AJ6" s="440" t="s">
        <v>2191</v>
      </c>
      <c r="AK6" s="440" t="s">
        <v>2192</v>
      </c>
      <c r="AL6" s="440" t="s">
        <v>2193</v>
      </c>
      <c r="AM6" s="440" t="s">
        <v>2194</v>
      </c>
      <c r="AN6" s="440" t="s">
        <v>2195</v>
      </c>
      <c r="AO6" s="440" t="s">
        <v>2196</v>
      </c>
    </row>
    <row r="7" spans="1:41" x14ac:dyDescent="0.15">
      <c r="B7" s="432" t="s">
        <v>137</v>
      </c>
      <c r="C7" s="432" t="s">
        <v>104</v>
      </c>
      <c r="D7" s="432" t="s">
        <v>105</v>
      </c>
      <c r="E7" s="360"/>
      <c r="F7" s="436" t="s">
        <v>332</v>
      </c>
      <c r="G7" s="436" t="s">
        <v>333</v>
      </c>
      <c r="H7" s="437">
        <v>4</v>
      </c>
      <c r="I7" s="126">
        <v>5</v>
      </c>
      <c r="J7" s="126">
        <v>6</v>
      </c>
      <c r="K7" s="126">
        <v>7</v>
      </c>
      <c r="L7" s="126">
        <v>8</v>
      </c>
      <c r="M7" s="126">
        <v>9</v>
      </c>
      <c r="N7" s="126">
        <v>10</v>
      </c>
      <c r="O7" s="126">
        <v>11</v>
      </c>
      <c r="P7" s="126">
        <v>12</v>
      </c>
      <c r="Q7" s="126">
        <v>13</v>
      </c>
      <c r="R7" s="126">
        <v>14</v>
      </c>
      <c r="S7" s="126">
        <v>15</v>
      </c>
      <c r="T7" s="126">
        <v>16</v>
      </c>
      <c r="U7" s="126">
        <v>17</v>
      </c>
      <c r="V7" s="126">
        <v>18</v>
      </c>
      <c r="W7" s="126">
        <v>19</v>
      </c>
      <c r="X7" s="126" t="s">
        <v>335</v>
      </c>
      <c r="Y7" s="126" t="s">
        <v>1017</v>
      </c>
      <c r="Z7" s="126">
        <v>20</v>
      </c>
      <c r="AA7" s="126">
        <v>21</v>
      </c>
      <c r="AB7" s="126">
        <v>22</v>
      </c>
      <c r="AC7" s="126">
        <v>23</v>
      </c>
      <c r="AD7" s="126">
        <v>24</v>
      </c>
      <c r="AE7" s="126">
        <v>25</v>
      </c>
      <c r="AF7" s="126">
        <v>26</v>
      </c>
      <c r="AG7" s="126">
        <v>27</v>
      </c>
      <c r="AH7" s="126">
        <v>28</v>
      </c>
      <c r="AI7" s="126">
        <v>29</v>
      </c>
      <c r="AJ7" s="126">
        <v>30</v>
      </c>
      <c r="AK7" s="126">
        <v>31</v>
      </c>
      <c r="AL7" s="126">
        <v>32</v>
      </c>
      <c r="AM7" s="126">
        <v>33</v>
      </c>
      <c r="AN7" s="126">
        <v>34</v>
      </c>
      <c r="AO7" s="126">
        <v>35</v>
      </c>
    </row>
    <row r="8" spans="1:41" x14ac:dyDescent="0.15">
      <c r="A8" s="359" t="s">
        <v>271</v>
      </c>
      <c r="B8" s="365"/>
      <c r="C8" s="365"/>
      <c r="D8" s="365"/>
      <c r="E8" s="360"/>
      <c r="F8" s="434" t="s">
        <v>332</v>
      </c>
      <c r="G8" s="434" t="s">
        <v>333</v>
      </c>
      <c r="H8" s="435">
        <v>4</v>
      </c>
      <c r="I8" s="435">
        <v>5</v>
      </c>
      <c r="J8" s="435">
        <v>6</v>
      </c>
      <c r="K8" s="435">
        <v>7</v>
      </c>
      <c r="L8" s="435">
        <v>8</v>
      </c>
      <c r="M8" s="435">
        <v>9</v>
      </c>
      <c r="N8" s="435">
        <v>10</v>
      </c>
      <c r="O8" s="435">
        <v>11</v>
      </c>
      <c r="P8" s="435">
        <v>12</v>
      </c>
      <c r="Q8" s="435">
        <v>13</v>
      </c>
      <c r="R8" s="435">
        <v>14</v>
      </c>
      <c r="S8" s="435">
        <v>15</v>
      </c>
      <c r="T8" s="435">
        <v>16</v>
      </c>
      <c r="U8" s="435">
        <v>17</v>
      </c>
      <c r="V8" s="435">
        <v>18</v>
      </c>
      <c r="W8" s="435">
        <v>19</v>
      </c>
      <c r="X8" s="435" t="s">
        <v>335</v>
      </c>
      <c r="Y8" s="435" t="s">
        <v>1017</v>
      </c>
      <c r="Z8" s="435">
        <v>20</v>
      </c>
      <c r="AA8" s="435">
        <v>21</v>
      </c>
      <c r="AB8" s="435">
        <v>22</v>
      </c>
      <c r="AC8" s="435">
        <v>23</v>
      </c>
      <c r="AD8" s="435">
        <v>24</v>
      </c>
      <c r="AE8" s="435">
        <v>25</v>
      </c>
      <c r="AF8" s="435">
        <v>26</v>
      </c>
      <c r="AG8" s="435">
        <v>27</v>
      </c>
      <c r="AH8" s="435">
        <v>28</v>
      </c>
      <c r="AI8" s="435">
        <v>29</v>
      </c>
      <c r="AJ8" s="435">
        <v>30</v>
      </c>
      <c r="AK8" s="435">
        <v>31</v>
      </c>
      <c r="AL8" s="435">
        <v>32</v>
      </c>
      <c r="AM8" s="435">
        <v>33</v>
      </c>
      <c r="AN8" s="435">
        <v>34</v>
      </c>
      <c r="AO8" s="435">
        <v>35</v>
      </c>
    </row>
    <row r="9" spans="1:41" ht="21" x14ac:dyDescent="0.15">
      <c r="B9" s="430" t="s">
        <v>2169</v>
      </c>
      <c r="C9" s="426" t="s">
        <v>137</v>
      </c>
      <c r="D9" s="431" t="s">
        <v>2177</v>
      </c>
      <c r="E9" s="367" t="s">
        <v>9</v>
      </c>
      <c r="F9" s="352">
        <f>Таблица2000!E53+Таблица2000!W53</f>
        <v>0</v>
      </c>
      <c r="G9" s="352">
        <f>H9+I9+J9+K9+L9+M9+N9+O9+P9+Q9+R9+S9+T9+U9+V9+W9</f>
        <v>0</v>
      </c>
      <c r="H9" s="352"/>
      <c r="I9" s="352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>
        <f>Таблица2000!I53+Таблица2000!AC53</f>
        <v>0</v>
      </c>
      <c r="Y9" s="352">
        <f>Z9+AA9+AB9+AC9+AD9+AE9+AF9+AG9+AH9+AI9+AJ9+AK9+AL9+AM9+AN9+AO9</f>
        <v>0</v>
      </c>
      <c r="Z9" s="352"/>
      <c r="AA9" s="352"/>
      <c r="AB9" s="352"/>
      <c r="AC9" s="352"/>
      <c r="AD9" s="352"/>
      <c r="AE9" s="352"/>
      <c r="AF9" s="352"/>
      <c r="AG9" s="352"/>
      <c r="AH9" s="352"/>
      <c r="AI9" s="352"/>
      <c r="AJ9" s="352"/>
      <c r="AK9" s="352"/>
      <c r="AL9" s="352"/>
      <c r="AM9" s="352"/>
      <c r="AN9" s="352"/>
      <c r="AO9" s="352"/>
    </row>
    <row r="10" spans="1:41" ht="52.5" x14ac:dyDescent="0.15">
      <c r="B10" s="430" t="s">
        <v>2170</v>
      </c>
      <c r="C10" s="426" t="s">
        <v>104</v>
      </c>
      <c r="D10" s="431" t="s">
        <v>185</v>
      </c>
      <c r="E10" s="367" t="s">
        <v>67</v>
      </c>
      <c r="F10" s="352">
        <f>Таблица2000!E125+Таблица2000!W125</f>
        <v>0</v>
      </c>
      <c r="G10" s="352">
        <f t="shared" ref="G10:G15" si="0">H10+I10+J10+K10+L10+M10+N10+O10+P10+Q10+R10+S10+T10+U10+V10+W10</f>
        <v>0</v>
      </c>
      <c r="H10" s="352"/>
      <c r="I10" s="352"/>
      <c r="J10" s="352"/>
      <c r="K10" s="352"/>
      <c r="L10" s="352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>
        <f>Таблица2000!I125+Таблица2000!AC125</f>
        <v>0</v>
      </c>
      <c r="Y10" s="352">
        <f t="shared" ref="Y10:Y15" si="1">Z10+AA10+AB10+AC10+AD10+AE10+AF10+AG10+AH10+AI10+AJ10+AK10+AL10+AM10+AN10+AO10</f>
        <v>0</v>
      </c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</row>
    <row r="11" spans="1:41" ht="31.5" x14ac:dyDescent="0.15">
      <c r="B11" s="430" t="s">
        <v>2171</v>
      </c>
      <c r="C11" s="426" t="s">
        <v>105</v>
      </c>
      <c r="D11" s="431" t="s">
        <v>190</v>
      </c>
      <c r="E11" s="367" t="s">
        <v>68</v>
      </c>
      <c r="F11" s="352">
        <f>Таблица2000!E136+Таблица2000!W136</f>
        <v>0</v>
      </c>
      <c r="G11" s="352">
        <f t="shared" si="0"/>
        <v>0</v>
      </c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>
        <f>Таблица2000!I136+Таблица2000!AC136</f>
        <v>0</v>
      </c>
      <c r="Y11" s="352">
        <f t="shared" si="1"/>
        <v>0</v>
      </c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  <c r="AN11" s="352"/>
      <c r="AO11" s="352"/>
    </row>
    <row r="12" spans="1:41" ht="31.5" x14ac:dyDescent="0.15">
      <c r="B12" s="430" t="s">
        <v>2172</v>
      </c>
      <c r="C12" s="426" t="s">
        <v>107</v>
      </c>
      <c r="D12" s="431" t="s">
        <v>199</v>
      </c>
      <c r="E12" s="367" t="s">
        <v>69</v>
      </c>
      <c r="F12" s="352">
        <f>Таблица2000!E172+Таблица2000!W172</f>
        <v>0</v>
      </c>
      <c r="G12" s="352">
        <f t="shared" si="0"/>
        <v>0</v>
      </c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>
        <f>Таблица2000!I172+Таблица2000!AC172</f>
        <v>0</v>
      </c>
      <c r="Y12" s="352">
        <f t="shared" si="1"/>
        <v>0</v>
      </c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</row>
    <row r="13" spans="1:41" ht="42" x14ac:dyDescent="0.15">
      <c r="B13" s="430" t="s">
        <v>2173</v>
      </c>
      <c r="C13" s="426" t="s">
        <v>110</v>
      </c>
      <c r="D13" s="431" t="s">
        <v>1197</v>
      </c>
      <c r="E13" s="367" t="s">
        <v>70</v>
      </c>
      <c r="F13" s="352">
        <f>Таблица2000!E173+Таблица2000!W173</f>
        <v>0</v>
      </c>
      <c r="G13" s="352">
        <f t="shared" si="0"/>
        <v>0</v>
      </c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>
        <f>Таблица2000!I173+Таблица2000!AC173</f>
        <v>0</v>
      </c>
      <c r="Y13" s="352">
        <f t="shared" si="1"/>
        <v>0</v>
      </c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2"/>
      <c r="AO13" s="352"/>
    </row>
    <row r="14" spans="1:41" ht="21" x14ac:dyDescent="0.15">
      <c r="B14" s="430" t="s">
        <v>2174</v>
      </c>
      <c r="C14" s="426" t="s">
        <v>132</v>
      </c>
      <c r="D14" s="431" t="s">
        <v>1196</v>
      </c>
      <c r="E14" s="367" t="s">
        <v>71</v>
      </c>
      <c r="F14" s="352">
        <f>Таблица2000!E174+Таблица2000!W174</f>
        <v>0</v>
      </c>
      <c r="G14" s="352">
        <f t="shared" si="0"/>
        <v>0</v>
      </c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>
        <f>Таблица2000!I174+Таблица2000!AC174</f>
        <v>0</v>
      </c>
      <c r="Y14" s="352">
        <f t="shared" si="1"/>
        <v>0</v>
      </c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352"/>
    </row>
    <row r="15" spans="1:41" ht="21" x14ac:dyDescent="0.15">
      <c r="B15" s="430" t="s">
        <v>2175</v>
      </c>
      <c r="C15" s="426" t="s">
        <v>135</v>
      </c>
      <c r="D15" s="431" t="s">
        <v>2178</v>
      </c>
      <c r="E15" s="367" t="s">
        <v>72</v>
      </c>
      <c r="F15" s="352">
        <f>Таблица2000!E175+Таблица2000!W175</f>
        <v>0</v>
      </c>
      <c r="G15" s="352">
        <f t="shared" si="0"/>
        <v>0</v>
      </c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>
        <f>Таблица2000!I175+Таблица2000!AC175</f>
        <v>0</v>
      </c>
      <c r="Y15" s="352">
        <f t="shared" si="1"/>
        <v>0</v>
      </c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2"/>
    </row>
    <row r="16" spans="1:41" x14ac:dyDescent="0.15">
      <c r="E16" s="366"/>
    </row>
    <row r="17" spans="1:41" x14ac:dyDescent="0.15">
      <c r="A17" s="366" t="s">
        <v>102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</row>
    <row r="18" spans="1:41" x14ac:dyDescent="0.15">
      <c r="B18" s="349"/>
      <c r="C18" s="349"/>
      <c r="D18" s="349"/>
      <c r="E18" s="349"/>
    </row>
    <row r="19" spans="1:41" x14ac:dyDescent="0.15">
      <c r="B19" s="349"/>
      <c r="C19" s="349"/>
      <c r="D19" s="349"/>
      <c r="E19" s="349"/>
    </row>
  </sheetData>
  <mergeCells count="6">
    <mergeCell ref="X5:AO5"/>
    <mergeCell ref="F3:AO3"/>
    <mergeCell ref="B5:B6"/>
    <mergeCell ref="C5:C6"/>
    <mergeCell ref="D5:D6"/>
    <mergeCell ref="F5:W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workbookViewId="0">
      <pane xSplit="5" ySplit="8" topLeftCell="F27" activePane="bottomRight" state="frozen"/>
      <selection activeCell="A4" sqref="A4"/>
      <selection pane="topRight" activeCell="F4" sqref="F4"/>
      <selection pane="bottomLeft" activeCell="A12" sqref="A12"/>
      <selection pane="bottomRight" activeCell="B10" sqref="B10"/>
    </sheetView>
  </sheetViews>
  <sheetFormatPr defaultColWidth="9.33203125" defaultRowHeight="10.5" customHeight="1" x14ac:dyDescent="0.15"/>
  <cols>
    <col min="1" max="1" width="3.6640625" style="3" customWidth="1"/>
    <col min="2" max="2" width="43.33203125" style="3" customWidth="1"/>
    <col min="3" max="3" width="7" style="9" customWidth="1"/>
    <col min="4" max="4" width="7" style="16" customWidth="1"/>
    <col min="5" max="5" width="11.5" style="3" customWidth="1"/>
    <col min="6" max="11" width="11.83203125" style="3" customWidth="1"/>
    <col min="12" max="16384" width="9.33203125" style="3"/>
  </cols>
  <sheetData>
    <row r="1" spans="1:11" s="9" customFormat="1" x14ac:dyDescent="0.15">
      <c r="A1" s="100" t="s">
        <v>1405</v>
      </c>
      <c r="C1" s="10"/>
      <c r="D1" s="10"/>
      <c r="E1" s="10"/>
      <c r="F1" s="10"/>
      <c r="G1" s="10"/>
      <c r="H1" s="10"/>
      <c r="I1" s="10"/>
    </row>
    <row r="2" spans="1:11" s="16" customFormat="1" x14ac:dyDescent="0.15">
      <c r="C2" s="9" t="s">
        <v>270</v>
      </c>
      <c r="F2" s="12"/>
      <c r="G2" s="12"/>
      <c r="H2" s="12"/>
      <c r="I2" s="12"/>
      <c r="J2" s="12"/>
      <c r="K2" s="12"/>
    </row>
    <row r="3" spans="1:11" s="16" customFormat="1" ht="10.5" customHeight="1" x14ac:dyDescent="0.15">
      <c r="B3" s="591" t="s">
        <v>1272</v>
      </c>
      <c r="C3" s="591"/>
      <c r="D3" s="591"/>
      <c r="E3" s="591"/>
      <c r="F3" s="591"/>
      <c r="G3" s="591"/>
      <c r="H3" s="591"/>
      <c r="I3" s="591"/>
      <c r="J3" s="591"/>
      <c r="K3" s="591"/>
    </row>
    <row r="4" spans="1:11" x14ac:dyDescent="0.15">
      <c r="A4"/>
      <c r="B4" s="137"/>
      <c r="C4" s="137"/>
      <c r="D4" s="137"/>
      <c r="E4" s="137"/>
      <c r="F4" s="137"/>
      <c r="G4" s="137"/>
      <c r="H4" s="137"/>
      <c r="I4" s="593" t="s">
        <v>272</v>
      </c>
      <c r="J4" s="593"/>
      <c r="K4" s="593"/>
    </row>
    <row r="5" spans="1:11" ht="26.25" customHeight="1" x14ac:dyDescent="0.15">
      <c r="A5"/>
      <c r="B5" s="592" t="s">
        <v>620</v>
      </c>
      <c r="C5" s="596"/>
      <c r="D5" s="589" t="s">
        <v>621</v>
      </c>
      <c r="E5" s="547" t="s">
        <v>1067</v>
      </c>
      <c r="F5" s="579" t="s">
        <v>622</v>
      </c>
      <c r="G5" s="579"/>
      <c r="H5" s="579"/>
      <c r="I5" s="579" t="s">
        <v>625</v>
      </c>
      <c r="J5" s="579"/>
      <c r="K5" s="579"/>
    </row>
    <row r="6" spans="1:11" ht="16.5" customHeight="1" x14ac:dyDescent="0.15">
      <c r="A6"/>
      <c r="B6" s="528"/>
      <c r="C6" s="596"/>
      <c r="D6" s="589"/>
      <c r="E6" s="579"/>
      <c r="F6" s="547" t="s">
        <v>1009</v>
      </c>
      <c r="G6" s="579" t="s">
        <v>623</v>
      </c>
      <c r="H6" s="579"/>
      <c r="I6" s="547" t="s">
        <v>1009</v>
      </c>
      <c r="J6" s="579" t="s">
        <v>623</v>
      </c>
      <c r="K6" s="579"/>
    </row>
    <row r="7" spans="1:11" ht="47.25" customHeight="1" x14ac:dyDescent="0.15">
      <c r="A7"/>
      <c r="B7" s="528"/>
      <c r="C7" s="596"/>
      <c r="D7" s="589"/>
      <c r="E7" s="579"/>
      <c r="F7" s="579"/>
      <c r="G7" s="79" t="s">
        <v>306</v>
      </c>
      <c r="H7" s="79" t="s">
        <v>624</v>
      </c>
      <c r="I7" s="579"/>
      <c r="J7" s="79" t="s">
        <v>306</v>
      </c>
      <c r="K7" s="79" t="s">
        <v>624</v>
      </c>
    </row>
    <row r="8" spans="1:11" x14ac:dyDescent="0.15">
      <c r="A8"/>
      <c r="B8" s="35">
        <v>1</v>
      </c>
      <c r="C8" s="8"/>
      <c r="D8" s="91">
        <v>2</v>
      </c>
      <c r="E8" s="35">
        <v>3</v>
      </c>
      <c r="F8" s="35">
        <v>4</v>
      </c>
      <c r="G8" s="35">
        <v>5</v>
      </c>
      <c r="H8" s="35">
        <v>6</v>
      </c>
      <c r="I8" s="35">
        <v>7</v>
      </c>
      <c r="J8" s="35">
        <v>8</v>
      </c>
      <c r="K8" s="35">
        <v>9</v>
      </c>
    </row>
    <row r="9" spans="1:11" s="9" customFormat="1" x14ac:dyDescent="0.15">
      <c r="A9" s="113" t="s">
        <v>271</v>
      </c>
      <c r="B9" s="8"/>
      <c r="C9" s="8"/>
      <c r="D9" s="114"/>
      <c r="E9" s="7"/>
      <c r="F9" s="7">
        <v>4</v>
      </c>
      <c r="G9" s="7">
        <v>5</v>
      </c>
      <c r="H9" s="7">
        <v>6</v>
      </c>
      <c r="I9" s="7">
        <v>7</v>
      </c>
      <c r="J9" s="7">
        <v>8</v>
      </c>
      <c r="K9" s="7">
        <v>9</v>
      </c>
    </row>
    <row r="10" spans="1:11" s="312" customFormat="1" x14ac:dyDescent="0.15">
      <c r="A10" s="309"/>
      <c r="B10" s="373" t="s">
        <v>1778</v>
      </c>
      <c r="C10" s="310" t="s">
        <v>1086</v>
      </c>
      <c r="D10" s="308" t="s">
        <v>139</v>
      </c>
      <c r="E10" s="311"/>
      <c r="F10" s="311"/>
      <c r="G10" s="311"/>
      <c r="H10" s="311"/>
      <c r="I10" s="311"/>
      <c r="J10" s="311"/>
      <c r="K10" s="311"/>
    </row>
    <row r="11" spans="1:11" ht="21" x14ac:dyDescent="0.15">
      <c r="A11"/>
      <c r="B11" s="82" t="s">
        <v>1068</v>
      </c>
      <c r="C11" s="40" t="s">
        <v>323</v>
      </c>
      <c r="D11" s="304" t="s">
        <v>9</v>
      </c>
      <c r="E11" s="24"/>
      <c r="F11" s="368" t="e">
        <f t="shared" ref="F11:K11" ca="1" si="0">F12+F13+F14+F15+F29+F31+F30</f>
        <v>#NAME?</v>
      </c>
      <c r="G11" s="368" t="e">
        <f t="shared" ca="1" si="0"/>
        <v>#NAME?</v>
      </c>
      <c r="H11" s="368" t="e">
        <f t="shared" ca="1" si="0"/>
        <v>#NAME?</v>
      </c>
      <c r="I11" s="368" t="e">
        <f t="shared" ca="1" si="0"/>
        <v>#NAME?</v>
      </c>
      <c r="J11" s="368" t="e">
        <f t="shared" ca="1" si="0"/>
        <v>#NAME?</v>
      </c>
      <c r="K11" s="368" t="e">
        <f t="shared" ca="1" si="0"/>
        <v>#NAME?</v>
      </c>
    </row>
    <row r="12" spans="1:11" ht="21" x14ac:dyDescent="0.15">
      <c r="A12"/>
      <c r="B12" s="82" t="s">
        <v>626</v>
      </c>
      <c r="C12" s="40" t="s">
        <v>324</v>
      </c>
      <c r="D12" s="304" t="s">
        <v>67</v>
      </c>
      <c r="E12" s="24" t="s">
        <v>1273</v>
      </c>
      <c r="F12" s="39"/>
      <c r="G12" s="39"/>
      <c r="H12" s="39"/>
      <c r="I12" s="39"/>
      <c r="J12" s="39"/>
      <c r="K12" s="39"/>
    </row>
    <row r="13" spans="1:11" x14ac:dyDescent="0.15">
      <c r="A13"/>
      <c r="B13" s="82" t="s">
        <v>1274</v>
      </c>
      <c r="C13" s="40" t="s">
        <v>329</v>
      </c>
      <c r="D13" s="304" t="s">
        <v>68</v>
      </c>
      <c r="E13" s="24" t="s">
        <v>106</v>
      </c>
      <c r="F13" s="39"/>
      <c r="G13" s="39"/>
      <c r="H13" s="39"/>
      <c r="I13" s="39"/>
      <c r="J13" s="39"/>
      <c r="K13" s="39"/>
    </row>
    <row r="14" spans="1:11" x14ac:dyDescent="0.15">
      <c r="A14"/>
      <c r="B14" s="82" t="s">
        <v>1275</v>
      </c>
      <c r="C14" s="40" t="s">
        <v>331</v>
      </c>
      <c r="D14" s="304" t="s">
        <v>69</v>
      </c>
      <c r="E14" s="24" t="s">
        <v>108</v>
      </c>
      <c r="F14" s="39"/>
      <c r="G14" s="39"/>
      <c r="H14" s="39"/>
      <c r="I14" s="39"/>
      <c r="J14" s="39"/>
      <c r="K14" s="39"/>
    </row>
    <row r="15" spans="1:11" ht="21" x14ac:dyDescent="0.15">
      <c r="A15"/>
      <c r="B15" s="82" t="s">
        <v>109</v>
      </c>
      <c r="C15" s="40" t="s">
        <v>336</v>
      </c>
      <c r="D15" s="304" t="s">
        <v>70</v>
      </c>
      <c r="E15" s="353" t="s">
        <v>2092</v>
      </c>
      <c r="F15" s="39"/>
      <c r="G15" s="39"/>
      <c r="H15" s="39"/>
      <c r="I15" s="39"/>
      <c r="J15" s="39"/>
      <c r="K15" s="39"/>
    </row>
    <row r="16" spans="1:11" ht="21" x14ac:dyDescent="0.15">
      <c r="A16"/>
      <c r="B16" s="99" t="s">
        <v>1069</v>
      </c>
      <c r="C16" s="7" t="s">
        <v>337</v>
      </c>
      <c r="D16" s="41" t="s">
        <v>111</v>
      </c>
      <c r="E16" s="79" t="s">
        <v>112</v>
      </c>
      <c r="F16" s="39"/>
      <c r="G16" s="39"/>
      <c r="H16" s="39"/>
      <c r="I16" s="39"/>
      <c r="J16" s="39"/>
      <c r="K16" s="39"/>
    </row>
    <row r="17" spans="1:11" x14ac:dyDescent="0.15">
      <c r="A17"/>
      <c r="B17" s="37" t="s">
        <v>627</v>
      </c>
      <c r="C17" s="7" t="s">
        <v>338</v>
      </c>
      <c r="D17" s="41" t="s">
        <v>113</v>
      </c>
      <c r="E17" s="1" t="s">
        <v>114</v>
      </c>
      <c r="F17" s="39"/>
      <c r="G17" s="39"/>
      <c r="H17" s="39"/>
      <c r="I17" s="39"/>
      <c r="J17" s="39"/>
      <c r="K17" s="39"/>
    </row>
    <row r="18" spans="1:11" ht="21" x14ac:dyDescent="0.15">
      <c r="A18"/>
      <c r="B18" s="37" t="s">
        <v>628</v>
      </c>
      <c r="C18" s="7" t="s">
        <v>339</v>
      </c>
      <c r="D18" s="41" t="s">
        <v>115</v>
      </c>
      <c r="E18" s="1" t="s">
        <v>116</v>
      </c>
      <c r="F18" s="39"/>
      <c r="G18" s="39"/>
      <c r="H18" s="39"/>
      <c r="I18" s="39"/>
      <c r="J18" s="39"/>
      <c r="K18" s="39"/>
    </row>
    <row r="19" spans="1:11" ht="21" x14ac:dyDescent="0.15">
      <c r="A19"/>
      <c r="B19" s="37" t="s">
        <v>665</v>
      </c>
      <c r="C19" s="7" t="s">
        <v>340</v>
      </c>
      <c r="D19" s="41" t="s">
        <v>117</v>
      </c>
      <c r="E19" s="1" t="s">
        <v>666</v>
      </c>
      <c r="F19" s="39"/>
      <c r="G19" s="39"/>
      <c r="H19" s="39"/>
      <c r="I19" s="39"/>
      <c r="J19" s="39"/>
      <c r="K19" s="39"/>
    </row>
    <row r="20" spans="1:11" ht="21" x14ac:dyDescent="0.15">
      <c r="A20"/>
      <c r="B20" s="37" t="s">
        <v>667</v>
      </c>
      <c r="C20" s="7" t="s">
        <v>669</v>
      </c>
      <c r="D20" s="41" t="s">
        <v>668</v>
      </c>
      <c r="E20" s="1" t="s">
        <v>670</v>
      </c>
      <c r="F20" s="39"/>
      <c r="G20" s="39"/>
      <c r="H20" s="39"/>
      <c r="I20" s="39"/>
      <c r="J20" s="39"/>
      <c r="K20" s="39"/>
    </row>
    <row r="21" spans="1:11" x14ac:dyDescent="0.15">
      <c r="A21"/>
      <c r="B21" s="37" t="s">
        <v>671</v>
      </c>
      <c r="C21" s="7" t="s">
        <v>673</v>
      </c>
      <c r="D21" s="41" t="s">
        <v>672</v>
      </c>
      <c r="E21" s="1" t="s">
        <v>674</v>
      </c>
      <c r="F21" s="39"/>
      <c r="G21" s="39"/>
      <c r="H21" s="39"/>
      <c r="I21" s="39"/>
      <c r="J21" s="39"/>
      <c r="K21" s="39"/>
    </row>
    <row r="22" spans="1:11" x14ac:dyDescent="0.15">
      <c r="A22"/>
      <c r="B22" s="37" t="s">
        <v>675</v>
      </c>
      <c r="C22" s="7" t="s">
        <v>677</v>
      </c>
      <c r="D22" s="41" t="s">
        <v>676</v>
      </c>
      <c r="E22" s="1" t="s">
        <v>678</v>
      </c>
      <c r="F22" s="39"/>
      <c r="G22" s="39"/>
      <c r="H22" s="39"/>
      <c r="I22" s="39"/>
      <c r="J22" s="39"/>
      <c r="K22" s="39"/>
    </row>
    <row r="23" spans="1:11" x14ac:dyDescent="0.15">
      <c r="A23"/>
      <c r="B23" s="37" t="s">
        <v>679</v>
      </c>
      <c r="C23" s="7" t="s">
        <v>681</v>
      </c>
      <c r="D23" s="41" t="s">
        <v>680</v>
      </c>
      <c r="E23" s="1" t="s">
        <v>682</v>
      </c>
      <c r="F23" s="39"/>
      <c r="G23" s="39"/>
      <c r="H23" s="39"/>
      <c r="I23" s="39"/>
      <c r="J23" s="39"/>
      <c r="K23" s="39"/>
    </row>
    <row r="24" spans="1:11" ht="21" x14ac:dyDescent="0.15">
      <c r="A24"/>
      <c r="B24" s="37" t="s">
        <v>629</v>
      </c>
      <c r="C24" s="7" t="s">
        <v>341</v>
      </c>
      <c r="D24" s="41" t="s">
        <v>118</v>
      </c>
      <c r="E24" s="1" t="s">
        <v>122</v>
      </c>
      <c r="F24" s="39"/>
      <c r="G24" s="39"/>
      <c r="H24" s="39"/>
      <c r="I24" s="39"/>
      <c r="J24" s="39"/>
      <c r="K24" s="39"/>
    </row>
    <row r="25" spans="1:11" ht="12" customHeight="1" x14ac:dyDescent="0.15">
      <c r="A25"/>
      <c r="B25" s="63" t="s">
        <v>1365</v>
      </c>
      <c r="C25" s="7" t="s">
        <v>401</v>
      </c>
      <c r="D25" s="41" t="s">
        <v>119</v>
      </c>
      <c r="E25" s="1" t="s">
        <v>123</v>
      </c>
      <c r="F25" s="39"/>
      <c r="G25" s="39"/>
      <c r="H25" s="39"/>
      <c r="I25" s="39"/>
      <c r="J25" s="39"/>
      <c r="K25" s="39"/>
    </row>
    <row r="26" spans="1:11" ht="36" customHeight="1" x14ac:dyDescent="0.15">
      <c r="A26"/>
      <c r="B26" s="37" t="s">
        <v>124</v>
      </c>
      <c r="C26" s="7" t="s">
        <v>342</v>
      </c>
      <c r="D26" s="41" t="s">
        <v>121</v>
      </c>
      <c r="E26" s="1" t="s">
        <v>126</v>
      </c>
      <c r="F26" s="39"/>
      <c r="G26" s="39"/>
      <c r="H26" s="39"/>
      <c r="I26" s="39"/>
      <c r="J26" s="39"/>
      <c r="K26" s="39"/>
    </row>
    <row r="27" spans="1:11" ht="31.5" x14ac:dyDescent="0.15">
      <c r="A27"/>
      <c r="B27" s="37" t="s">
        <v>127</v>
      </c>
      <c r="C27" s="7" t="s">
        <v>343</v>
      </c>
      <c r="D27" s="41" t="s">
        <v>125</v>
      </c>
      <c r="E27" s="1" t="s">
        <v>129</v>
      </c>
      <c r="F27" s="39"/>
      <c r="G27" s="39"/>
      <c r="H27" s="39"/>
      <c r="I27" s="39"/>
      <c r="J27" s="39"/>
      <c r="K27" s="39"/>
    </row>
    <row r="28" spans="1:11" ht="42" x14ac:dyDescent="0.15">
      <c r="A28"/>
      <c r="B28" s="37" t="s">
        <v>683</v>
      </c>
      <c r="C28" s="7" t="s">
        <v>403</v>
      </c>
      <c r="D28" s="41" t="s">
        <v>128</v>
      </c>
      <c r="E28" s="1" t="s">
        <v>131</v>
      </c>
      <c r="F28" s="39"/>
      <c r="G28" s="39"/>
      <c r="H28" s="39"/>
      <c r="I28" s="39"/>
      <c r="J28" s="39"/>
      <c r="K28" s="39"/>
    </row>
    <row r="29" spans="1:11" ht="21.75" customHeight="1" x14ac:dyDescent="0.15">
      <c r="A29"/>
      <c r="B29" s="36" t="s">
        <v>534</v>
      </c>
      <c r="C29" s="40" t="s">
        <v>344</v>
      </c>
      <c r="D29" s="304" t="s">
        <v>71</v>
      </c>
      <c r="E29" s="6" t="s">
        <v>133</v>
      </c>
      <c r="F29" s="39"/>
      <c r="G29" s="39"/>
      <c r="H29" s="39"/>
      <c r="I29" s="39"/>
      <c r="J29" s="39"/>
      <c r="K29" s="39"/>
    </row>
    <row r="30" spans="1:11" ht="15" customHeight="1" x14ac:dyDescent="0.15">
      <c r="A30"/>
      <c r="B30" s="354" t="s">
        <v>2093</v>
      </c>
      <c r="C30" s="347" t="s">
        <v>1448</v>
      </c>
      <c r="D30" s="356" t="s">
        <v>72</v>
      </c>
      <c r="E30" s="357" t="s">
        <v>2094</v>
      </c>
      <c r="F30" s="346"/>
      <c r="G30" s="346"/>
      <c r="H30" s="346"/>
      <c r="I30" s="346"/>
      <c r="J30" s="346"/>
      <c r="K30" s="346"/>
    </row>
    <row r="31" spans="1:11" x14ac:dyDescent="0.15">
      <c r="A31"/>
      <c r="B31" s="254" t="s">
        <v>134</v>
      </c>
      <c r="C31" s="601" t="s">
        <v>345</v>
      </c>
      <c r="D31" s="594" t="s">
        <v>1046</v>
      </c>
      <c r="E31" s="597"/>
      <c r="F31" s="599" t="e">
        <f ca="1">СуммаПоСтолбцу(СубТаблица3000,4)</f>
        <v>#NAME?</v>
      </c>
      <c r="G31" s="599" t="e">
        <f ca="1">СуммаПоСтолбцу(СубТаблица3000,5)</f>
        <v>#NAME?</v>
      </c>
      <c r="H31" s="599" t="e">
        <f ca="1">СуммаПоСтолбцу(СубТаблица3000,6)</f>
        <v>#NAME?</v>
      </c>
      <c r="I31" s="599" t="e">
        <f ca="1">СуммаПоСтолбцу(СубТаблица3000,7)</f>
        <v>#NAME?</v>
      </c>
      <c r="J31" s="599" t="e">
        <f ca="1">СуммаПоСтолбцу(СубТаблица3000,8)</f>
        <v>#NAME?</v>
      </c>
      <c r="K31" s="599" t="e">
        <f ca="1">СуммаПоСтолбцу(СубТаблица3000,9)</f>
        <v>#NAME?</v>
      </c>
    </row>
    <row r="32" spans="1:11" x14ac:dyDescent="0.15">
      <c r="A32"/>
      <c r="B32" s="255" t="s">
        <v>1762</v>
      </c>
      <c r="C32" s="602"/>
      <c r="D32" s="595"/>
      <c r="E32" s="598"/>
      <c r="F32" s="600"/>
      <c r="G32" s="600"/>
      <c r="H32" s="600"/>
      <c r="I32" s="600"/>
      <c r="J32" s="600"/>
      <c r="K32" s="600"/>
    </row>
    <row r="33" spans="1:11" x14ac:dyDescent="0.15">
      <c r="A33"/>
      <c r="B33" s="246"/>
      <c r="C33" s="247"/>
      <c r="D33" s="248"/>
      <c r="E33" s="249"/>
      <c r="F33" s="250"/>
      <c r="G33" s="250"/>
      <c r="H33" s="250"/>
      <c r="I33" s="250"/>
      <c r="J33" s="250"/>
      <c r="K33" s="250"/>
    </row>
    <row r="34" spans="1:11" s="9" customFormat="1" x14ac:dyDescent="0.15">
      <c r="A34" s="9" t="s">
        <v>102</v>
      </c>
      <c r="D34" s="10"/>
    </row>
    <row r="37" spans="1:11" ht="10.5" customHeight="1" x14ac:dyDescent="0.15">
      <c r="B37" s="355"/>
    </row>
  </sheetData>
  <mergeCells count="21">
    <mergeCell ref="D31:D32"/>
    <mergeCell ref="J6:K6"/>
    <mergeCell ref="C5:C7"/>
    <mergeCell ref="G6:H6"/>
    <mergeCell ref="E31:E32"/>
    <mergeCell ref="H31:H32"/>
    <mergeCell ref="I31:I32"/>
    <mergeCell ref="G31:G32"/>
    <mergeCell ref="J31:J32"/>
    <mergeCell ref="K31:K32"/>
    <mergeCell ref="F31:F32"/>
    <mergeCell ref="C31:C32"/>
    <mergeCell ref="B3:K3"/>
    <mergeCell ref="E5:E7"/>
    <mergeCell ref="F6:F7"/>
    <mergeCell ref="I6:I7"/>
    <mergeCell ref="I5:K5"/>
    <mergeCell ref="D5:D7"/>
    <mergeCell ref="B5:B7"/>
    <mergeCell ref="F5:H5"/>
    <mergeCell ref="I4:K4"/>
  </mergeCells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5" sqref="B5"/>
    </sheetView>
  </sheetViews>
  <sheetFormatPr defaultColWidth="9.33203125" defaultRowHeight="10.5" customHeight="1" x14ac:dyDescent="0.15"/>
  <cols>
    <col min="1" max="1" width="10.5" style="3" customWidth="1"/>
    <col min="2" max="2" width="43.33203125" style="3" customWidth="1"/>
    <col min="3" max="3" width="7" style="16" customWidth="1"/>
    <col min="4" max="4" width="11.5" style="3" customWidth="1"/>
    <col min="5" max="10" width="11.83203125" style="3" customWidth="1"/>
    <col min="11" max="11" width="9.33203125" style="3" customWidth="1"/>
    <col min="12" max="16384" width="9.33203125" style="3"/>
  </cols>
  <sheetData>
    <row r="1" spans="1:10" s="9" customFormat="1" x14ac:dyDescent="0.15">
      <c r="A1" s="100" t="s">
        <v>1763</v>
      </c>
      <c r="C1" s="10"/>
      <c r="D1" s="10"/>
      <c r="E1" s="10"/>
      <c r="F1" s="10"/>
      <c r="G1" s="10"/>
      <c r="H1" s="10"/>
    </row>
    <row r="2" spans="1:10" ht="26.25" customHeight="1" x14ac:dyDescent="0.15">
      <c r="A2"/>
      <c r="B2" s="592" t="s">
        <v>1769</v>
      </c>
      <c r="C2" s="589" t="s">
        <v>621</v>
      </c>
      <c r="D2" s="547" t="s">
        <v>1067</v>
      </c>
      <c r="E2" s="579" t="s">
        <v>622</v>
      </c>
      <c r="F2" s="579"/>
      <c r="G2" s="579"/>
      <c r="H2" s="579" t="s">
        <v>625</v>
      </c>
      <c r="I2" s="579"/>
      <c r="J2" s="579"/>
    </row>
    <row r="3" spans="1:10" ht="16.5" customHeight="1" x14ac:dyDescent="0.15">
      <c r="A3"/>
      <c r="B3" s="528"/>
      <c r="C3" s="589"/>
      <c r="D3" s="579"/>
      <c r="E3" s="547" t="s">
        <v>1009</v>
      </c>
      <c r="F3" s="579" t="s">
        <v>623</v>
      </c>
      <c r="G3" s="579"/>
      <c r="H3" s="547" t="s">
        <v>1009</v>
      </c>
      <c r="I3" s="579" t="s">
        <v>623</v>
      </c>
      <c r="J3" s="579"/>
    </row>
    <row r="4" spans="1:10" ht="47.25" customHeight="1" x14ac:dyDescent="0.15">
      <c r="A4"/>
      <c r="B4" s="528"/>
      <c r="C4" s="589"/>
      <c r="D4" s="579"/>
      <c r="E4" s="579"/>
      <c r="F4" s="79" t="s">
        <v>306</v>
      </c>
      <c r="G4" s="79" t="s">
        <v>624</v>
      </c>
      <c r="H4" s="579"/>
      <c r="I4" s="79" t="s">
        <v>306</v>
      </c>
      <c r="J4" s="79" t="s">
        <v>624</v>
      </c>
    </row>
    <row r="5" spans="1:10" s="9" customFormat="1" x14ac:dyDescent="0.15">
      <c r="A5" s="253" t="s">
        <v>271</v>
      </c>
      <c r="B5" s="251">
        <v>1</v>
      </c>
      <c r="C5" s="252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15">
      <c r="A6"/>
      <c r="B6" s="35">
        <v>1</v>
      </c>
      <c r="C6" s="91">
        <v>2</v>
      </c>
      <c r="D6" s="35">
        <v>3</v>
      </c>
      <c r="E6" s="35">
        <v>4</v>
      </c>
      <c r="F6" s="35">
        <v>5</v>
      </c>
      <c r="G6" s="35">
        <v>6</v>
      </c>
      <c r="H6" s="35">
        <v>7</v>
      </c>
      <c r="I6" s="35">
        <v>8</v>
      </c>
      <c r="J6" s="35">
        <v>9</v>
      </c>
    </row>
    <row r="7" spans="1:10" s="9" customFormat="1" x14ac:dyDescent="0.15">
      <c r="A7" s="9" t="s">
        <v>102</v>
      </c>
      <c r="C7" s="10"/>
    </row>
  </sheetData>
  <mergeCells count="9">
    <mergeCell ref="H3:H4"/>
    <mergeCell ref="I3:J3"/>
    <mergeCell ref="B2:B4"/>
    <mergeCell ref="C2:C4"/>
    <mergeCell ref="D2:D4"/>
    <mergeCell ref="E2:G2"/>
    <mergeCell ref="H2:J2"/>
    <mergeCell ref="E3:E4"/>
    <mergeCell ref="F3:G3"/>
  </mergeCell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9"/>
  <sheetViews>
    <sheetView workbookViewId="0">
      <selection activeCell="F28" sqref="F28"/>
    </sheetView>
  </sheetViews>
  <sheetFormatPr defaultColWidth="9.33203125" defaultRowHeight="10.5" customHeight="1" x14ac:dyDescent="0.15"/>
  <cols>
    <col min="1" max="1" width="0.1640625" style="4" customWidth="1"/>
    <col min="2" max="2" width="16.6640625" style="4" customWidth="1"/>
    <col min="3" max="3" width="30" style="4" customWidth="1"/>
    <col min="4" max="4" width="27.33203125" style="4" customWidth="1"/>
    <col min="5" max="5" width="16.5" style="4" customWidth="1"/>
    <col min="6" max="6" width="9.5" style="4" customWidth="1"/>
    <col min="7" max="7" width="27.33203125" style="4" customWidth="1"/>
    <col min="8" max="8" width="9.33203125" style="4" customWidth="1"/>
    <col min="9" max="16384" width="9.33203125" style="4"/>
  </cols>
  <sheetData>
    <row r="1" spans="1:7" x14ac:dyDescent="0.15">
      <c r="A1" s="4" t="s">
        <v>277</v>
      </c>
      <c r="B1" s="120"/>
      <c r="C1" s="120"/>
      <c r="D1" s="120"/>
      <c r="E1" s="120"/>
      <c r="F1" s="120"/>
      <c r="G1" s="120"/>
    </row>
    <row r="2" spans="1:7" x14ac:dyDescent="0.15">
      <c r="A2" s="504" t="s">
        <v>563</v>
      </c>
      <c r="B2" s="505"/>
      <c r="C2" s="505"/>
      <c r="D2" s="505"/>
      <c r="E2" s="505"/>
      <c r="F2" s="505"/>
      <c r="G2" s="506"/>
    </row>
    <row r="3" spans="1:7" x14ac:dyDescent="0.15">
      <c r="A3" s="17"/>
      <c r="B3" s="17"/>
      <c r="C3" s="17"/>
      <c r="D3" s="17"/>
      <c r="E3" s="17"/>
    </row>
    <row r="4" spans="1:7" ht="10.5" customHeight="1" x14ac:dyDescent="0.15">
      <c r="A4" s="507" t="s">
        <v>100</v>
      </c>
      <c r="B4" s="508"/>
      <c r="C4" s="508"/>
      <c r="D4" s="508"/>
      <c r="E4" s="508"/>
      <c r="F4" s="508"/>
      <c r="G4" s="509"/>
    </row>
    <row r="6" spans="1:7" ht="54" customHeight="1" x14ac:dyDescent="0.15">
      <c r="A6" s="512" t="s">
        <v>564</v>
      </c>
      <c r="B6" s="513"/>
      <c r="C6" s="513"/>
      <c r="D6" s="513"/>
      <c r="E6" s="513"/>
      <c r="F6" s="513"/>
      <c r="G6" s="514"/>
    </row>
    <row r="7" spans="1:7" x14ac:dyDescent="0.15">
      <c r="A7" s="20"/>
      <c r="B7" s="20"/>
      <c r="C7" s="20"/>
      <c r="D7" s="20"/>
      <c r="E7" s="20"/>
      <c r="F7" s="20"/>
      <c r="G7" s="20"/>
    </row>
    <row r="8" spans="1:7" ht="10.5" customHeight="1" x14ac:dyDescent="0.15">
      <c r="A8" s="20"/>
      <c r="B8" s="512" t="s">
        <v>565</v>
      </c>
      <c r="C8" s="513"/>
      <c r="D8" s="513"/>
      <c r="E8" s="513"/>
      <c r="F8" s="513"/>
      <c r="G8" s="514"/>
    </row>
    <row r="10" spans="1:7" s="18" customFormat="1" ht="29.25" customHeight="1" x14ac:dyDescent="0.15">
      <c r="A10" s="518" t="s">
        <v>1152</v>
      </c>
      <c r="B10" s="519"/>
      <c r="C10" s="519"/>
      <c r="D10" s="519"/>
      <c r="E10" s="519"/>
      <c r="F10" s="519"/>
      <c r="G10" s="520"/>
    </row>
    <row r="11" spans="1:7" ht="12.75" customHeight="1" x14ac:dyDescent="0.15">
      <c r="A11" s="515" t="s">
        <v>695</v>
      </c>
      <c r="B11" s="516"/>
      <c r="C11" s="516"/>
      <c r="D11" s="516"/>
      <c r="E11" s="516"/>
      <c r="F11" s="516"/>
      <c r="G11" s="517"/>
    </row>
    <row r="12" spans="1:7" ht="12.75" customHeight="1" x14ac:dyDescent="0.15">
      <c r="A12" s="13"/>
      <c r="B12" s="3" t="s">
        <v>322</v>
      </c>
      <c r="C12" s="521" t="s">
        <v>99</v>
      </c>
      <c r="D12" s="521"/>
      <c r="E12" s="521"/>
      <c r="F12" s="521"/>
      <c r="G12" s="521"/>
    </row>
    <row r="13" spans="1:7" ht="21.75" customHeight="1" x14ac:dyDescent="0.15">
      <c r="A13" s="510" t="s">
        <v>568</v>
      </c>
      <c r="B13" s="511"/>
      <c r="C13" s="511"/>
      <c r="D13" s="511"/>
      <c r="E13" s="21" t="s">
        <v>101</v>
      </c>
      <c r="G13" s="22" t="s">
        <v>276</v>
      </c>
    </row>
    <row r="14" spans="1:7" ht="23.25" customHeight="1" x14ac:dyDescent="0.15">
      <c r="A14" s="531" t="s">
        <v>1380</v>
      </c>
      <c r="B14" s="532"/>
      <c r="C14" s="532"/>
      <c r="D14" s="532"/>
      <c r="E14" s="190"/>
    </row>
    <row r="15" spans="1:7" ht="12" customHeight="1" x14ac:dyDescent="0.15">
      <c r="A15" s="188"/>
      <c r="B15" s="534" t="s">
        <v>1062</v>
      </c>
      <c r="C15" s="534"/>
      <c r="D15" s="534"/>
      <c r="E15" s="191" t="s">
        <v>1140</v>
      </c>
      <c r="G15" s="540" t="s">
        <v>1783</v>
      </c>
    </row>
    <row r="16" spans="1:7" ht="21.75" customHeight="1" x14ac:dyDescent="0.15">
      <c r="A16" s="538" t="s">
        <v>1153</v>
      </c>
      <c r="B16" s="539"/>
      <c r="C16" s="539"/>
      <c r="D16" s="539"/>
      <c r="E16" s="189"/>
      <c r="G16" s="540"/>
    </row>
    <row r="17" spans="1:108" s="141" customFormat="1" ht="24" customHeight="1" x14ac:dyDescent="0.15">
      <c r="A17" s="185"/>
      <c r="B17" s="533" t="s">
        <v>1416</v>
      </c>
      <c r="C17" s="533"/>
      <c r="D17" s="533"/>
      <c r="E17" s="189" t="s">
        <v>1381</v>
      </c>
      <c r="F17" s="103"/>
      <c r="G17" s="540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</row>
    <row r="18" spans="1:108" s="103" customFormat="1" ht="24" customHeight="1" x14ac:dyDescent="0.15">
      <c r="A18" s="185"/>
      <c r="B18" s="533" t="s">
        <v>1154</v>
      </c>
      <c r="C18" s="533"/>
      <c r="D18" s="533"/>
      <c r="E18" s="189"/>
      <c r="G18" s="540"/>
    </row>
    <row r="19" spans="1:108" x14ac:dyDescent="0.15">
      <c r="A19" s="535" t="s">
        <v>1063</v>
      </c>
      <c r="B19" s="536"/>
      <c r="C19" s="536"/>
      <c r="D19" s="536"/>
      <c r="E19" s="151" t="s">
        <v>1382</v>
      </c>
    </row>
    <row r="20" spans="1:108" ht="22.5" customHeight="1" x14ac:dyDescent="0.15">
      <c r="A20" s="192"/>
      <c r="B20" s="537" t="s">
        <v>1383</v>
      </c>
      <c r="C20" s="537"/>
      <c r="D20" s="537"/>
      <c r="E20" s="152" t="s">
        <v>1384</v>
      </c>
      <c r="G20" s="6" t="s">
        <v>290</v>
      </c>
    </row>
    <row r="22" spans="1:108" x14ac:dyDescent="0.15">
      <c r="A22" s="206" t="s">
        <v>567</v>
      </c>
      <c r="B22" s="206"/>
      <c r="C22" s="206"/>
      <c r="D22" s="524" t="s">
        <v>2098</v>
      </c>
      <c r="E22" s="524"/>
      <c r="F22" s="524"/>
      <c r="G22" s="524"/>
    </row>
    <row r="23" spans="1:108" x14ac:dyDescent="0.15">
      <c r="A23" s="530" t="s">
        <v>566</v>
      </c>
      <c r="B23" s="530"/>
      <c r="C23" s="524" t="s">
        <v>2099</v>
      </c>
      <c r="D23" s="524"/>
      <c r="E23" s="524"/>
      <c r="F23" s="524"/>
      <c r="G23" s="524"/>
    </row>
    <row r="24" spans="1:108" ht="10.5" customHeight="1" x14ac:dyDescent="0.15">
      <c r="A24" s="528" t="s">
        <v>289</v>
      </c>
      <c r="B24" s="528"/>
      <c r="C24" s="529" t="s">
        <v>288</v>
      </c>
      <c r="D24" s="529"/>
      <c r="E24" s="529"/>
      <c r="F24" s="529"/>
      <c r="G24" s="529"/>
    </row>
    <row r="25" spans="1:108" ht="21" x14ac:dyDescent="0.15">
      <c r="A25" s="528"/>
      <c r="B25" s="528"/>
      <c r="C25" s="1" t="s">
        <v>291</v>
      </c>
      <c r="D25" s="528"/>
      <c r="E25" s="528"/>
      <c r="F25" s="528"/>
      <c r="G25" s="528"/>
    </row>
    <row r="26" spans="1:108" x14ac:dyDescent="0.15">
      <c r="A26" s="523">
        <v>1</v>
      </c>
      <c r="B26" s="523"/>
      <c r="C26" s="2">
        <v>2</v>
      </c>
      <c r="D26" s="525">
        <v>3</v>
      </c>
      <c r="E26" s="525"/>
      <c r="F26" s="525">
        <v>4</v>
      </c>
      <c r="G26" s="525"/>
    </row>
    <row r="27" spans="1:108" x14ac:dyDescent="0.15">
      <c r="A27" s="522" t="s">
        <v>644</v>
      </c>
      <c r="B27" s="522"/>
      <c r="C27" s="5" t="s">
        <v>2100</v>
      </c>
      <c r="D27" s="527" t="s">
        <v>2101</v>
      </c>
      <c r="E27" s="525"/>
      <c r="F27" s="526" t="s">
        <v>2102</v>
      </c>
      <c r="G27" s="526"/>
    </row>
    <row r="29" spans="1:108" x14ac:dyDescent="0.15">
      <c r="A29" s="19" t="s">
        <v>102</v>
      </c>
      <c r="B29" s="120"/>
      <c r="C29" s="120"/>
      <c r="D29" s="120"/>
      <c r="E29" s="120"/>
      <c r="F29" s="120"/>
      <c r="G29" s="120"/>
    </row>
  </sheetData>
  <mergeCells count="29">
    <mergeCell ref="A14:D14"/>
    <mergeCell ref="F25:G25"/>
    <mergeCell ref="B17:D17"/>
    <mergeCell ref="B15:D15"/>
    <mergeCell ref="A19:D19"/>
    <mergeCell ref="B20:D20"/>
    <mergeCell ref="A16:D16"/>
    <mergeCell ref="G15:G18"/>
    <mergeCell ref="B18:D18"/>
    <mergeCell ref="A27:B27"/>
    <mergeCell ref="A26:B26"/>
    <mergeCell ref="D22:G22"/>
    <mergeCell ref="F26:G26"/>
    <mergeCell ref="F27:G27"/>
    <mergeCell ref="D27:E27"/>
    <mergeCell ref="D26:E26"/>
    <mergeCell ref="D25:E25"/>
    <mergeCell ref="A24:B25"/>
    <mergeCell ref="C23:G23"/>
    <mergeCell ref="C24:G24"/>
    <mergeCell ref="A23:B23"/>
    <mergeCell ref="A2:G2"/>
    <mergeCell ref="A4:G4"/>
    <mergeCell ref="A13:D13"/>
    <mergeCell ref="B8:G8"/>
    <mergeCell ref="A11:G11"/>
    <mergeCell ref="A10:G10"/>
    <mergeCell ref="C12:G12"/>
    <mergeCell ref="A6:G6"/>
  </mergeCells>
  <printOptions horizontalCentered="1"/>
  <pageMargins left="0.39370078740157483" right="0.39370078740157483" top="0.69" bottom="0.39370078740157483" header="0" footer="0"/>
  <pageSetup paperSize="9" scale="74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C185"/>
  <sheetViews>
    <sheetView zoomScale="80" zoomScaleNormal="80" workbookViewId="0">
      <pane xSplit="3" ySplit="9" topLeftCell="J130" activePane="bottomRight" state="frozen"/>
      <selection pane="topRight"/>
      <selection pane="bottomLeft"/>
      <selection pane="bottomRight" activeCell="AB142" sqref="AB142"/>
    </sheetView>
  </sheetViews>
  <sheetFormatPr defaultColWidth="9.33203125" defaultRowHeight="10.5" customHeight="1" x14ac:dyDescent="0.15"/>
  <cols>
    <col min="1" max="1" width="44" style="52" customWidth="1"/>
    <col min="2" max="2" width="10.83203125" style="176" customWidth="1"/>
    <col min="3" max="3" width="8.6640625" style="52" customWidth="1"/>
    <col min="4" max="5" width="11.83203125" style="52" customWidth="1"/>
    <col min="6" max="11" width="14.6640625" style="52" customWidth="1"/>
    <col min="12" max="13" width="11.83203125" style="52" customWidth="1"/>
    <col min="14" max="14" width="13.83203125" style="52" customWidth="1"/>
    <col min="15" max="15" width="11.83203125" style="52" customWidth="1"/>
    <col min="16" max="16" width="10.83203125" style="52" customWidth="1"/>
    <col min="17" max="17" width="11" style="52" customWidth="1"/>
    <col min="18" max="18" width="14" style="52" customWidth="1"/>
    <col min="19" max="19" width="12" style="52" customWidth="1"/>
    <col min="20" max="20" width="9.33203125" style="52" customWidth="1"/>
    <col min="21" max="21" width="12" style="52" customWidth="1"/>
    <col min="22" max="22" width="13.83203125" style="52" customWidth="1"/>
    <col min="23" max="23" width="11.33203125" style="52" customWidth="1"/>
    <col min="24" max="24" width="12.83203125" style="52" customWidth="1"/>
    <col min="25" max="25" width="13.6640625" style="52" customWidth="1"/>
    <col min="26" max="26" width="14.6640625" style="52" customWidth="1"/>
    <col min="27" max="27" width="15.6640625" style="52" customWidth="1"/>
    <col min="28" max="28" width="20" style="52" customWidth="1"/>
    <col min="29" max="29" width="13.5" style="52" customWidth="1"/>
    <col min="30" max="16384" width="9.33203125" style="52"/>
  </cols>
  <sheetData>
    <row r="1" spans="1:55" ht="12.75" customHeight="1" x14ac:dyDescent="0.15">
      <c r="A1" s="237" t="s">
        <v>1406</v>
      </c>
      <c r="B1" s="262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</row>
    <row r="2" spans="1:55" ht="12.75" customHeight="1" x14ac:dyDescent="0.15">
      <c r="B2" s="263" t="s">
        <v>270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55" ht="12.75" customHeight="1" x14ac:dyDescent="0.15">
      <c r="A3" s="33" t="s">
        <v>630</v>
      </c>
      <c r="B3" s="262"/>
      <c r="C3" s="182"/>
      <c r="D3" s="548" t="s">
        <v>1276</v>
      </c>
      <c r="E3" s="604"/>
      <c r="F3" s="604"/>
      <c r="G3" s="604"/>
      <c r="H3" s="604"/>
      <c r="I3" s="604"/>
      <c r="J3" s="604"/>
      <c r="K3" s="182"/>
      <c r="L3" s="182"/>
      <c r="M3" s="603" t="s">
        <v>1277</v>
      </c>
      <c r="N3" s="603"/>
      <c r="O3" s="603"/>
    </row>
    <row r="4" spans="1:55" ht="12.75" customHeight="1" x14ac:dyDescent="0.15">
      <c r="A4" s="33"/>
      <c r="B4" s="262"/>
      <c r="C4" s="182"/>
      <c r="D4" s="136"/>
      <c r="E4" s="244"/>
      <c r="F4" s="244"/>
      <c r="G4" s="244"/>
      <c r="H4" s="244"/>
      <c r="I4" s="244"/>
      <c r="J4" s="244"/>
      <c r="K4" s="182"/>
      <c r="L4" s="182"/>
      <c r="M4" s="243"/>
      <c r="N4" s="243"/>
      <c r="O4" s="243"/>
    </row>
    <row r="5" spans="1:55" ht="21.75" customHeight="1" x14ac:dyDescent="0.15">
      <c r="A5" s="542" t="s">
        <v>631</v>
      </c>
      <c r="B5" s="259"/>
      <c r="C5" s="542" t="s">
        <v>229</v>
      </c>
      <c r="D5" s="542" t="s">
        <v>36</v>
      </c>
      <c r="E5" s="542"/>
      <c r="F5" s="542"/>
      <c r="G5" s="542"/>
      <c r="H5" s="542" t="s">
        <v>987</v>
      </c>
      <c r="I5" s="542"/>
      <c r="J5" s="542"/>
      <c r="K5" s="542"/>
      <c r="L5" s="542" t="s">
        <v>305</v>
      </c>
      <c r="M5" s="542"/>
      <c r="N5" s="542"/>
      <c r="O5" s="542"/>
      <c r="P5" s="542" t="s">
        <v>991</v>
      </c>
      <c r="Q5" s="542"/>
      <c r="R5" s="542"/>
      <c r="S5" s="542"/>
      <c r="T5" s="542" t="s">
        <v>66</v>
      </c>
      <c r="U5" s="542"/>
      <c r="V5" s="542"/>
      <c r="W5" s="542"/>
      <c r="X5" s="577" t="s">
        <v>990</v>
      </c>
      <c r="Y5" s="577"/>
      <c r="Z5" s="577"/>
      <c r="AA5" s="577"/>
      <c r="AB5" s="542" t="s">
        <v>1388</v>
      </c>
      <c r="AC5" s="542" t="s">
        <v>1362</v>
      </c>
    </row>
    <row r="6" spans="1:55" ht="11.25" customHeight="1" x14ac:dyDescent="0.15">
      <c r="A6" s="542"/>
      <c r="B6" s="259"/>
      <c r="C6" s="542"/>
      <c r="D6" s="542" t="s">
        <v>306</v>
      </c>
      <c r="E6" s="542" t="s">
        <v>37</v>
      </c>
      <c r="F6" s="542"/>
      <c r="G6" s="542"/>
      <c r="H6" s="542" t="s">
        <v>306</v>
      </c>
      <c r="I6" s="542" t="s">
        <v>37</v>
      </c>
      <c r="J6" s="542"/>
      <c r="K6" s="542"/>
      <c r="L6" s="542" t="s">
        <v>306</v>
      </c>
      <c r="M6" s="542" t="s">
        <v>37</v>
      </c>
      <c r="N6" s="542"/>
      <c r="O6" s="542"/>
      <c r="P6" s="542" t="s">
        <v>306</v>
      </c>
      <c r="Q6" s="542" t="s">
        <v>37</v>
      </c>
      <c r="R6" s="542"/>
      <c r="S6" s="542"/>
      <c r="T6" s="542" t="s">
        <v>306</v>
      </c>
      <c r="U6" s="542" t="s">
        <v>37</v>
      </c>
      <c r="V6" s="542"/>
      <c r="W6" s="542"/>
      <c r="X6" s="542" t="s">
        <v>306</v>
      </c>
      <c r="Y6" s="542" t="s">
        <v>37</v>
      </c>
      <c r="Z6" s="542"/>
      <c r="AA6" s="542"/>
      <c r="AB6" s="542"/>
      <c r="AC6" s="542"/>
    </row>
    <row r="7" spans="1:55" ht="59.25" customHeight="1" x14ac:dyDescent="0.15">
      <c r="A7" s="542"/>
      <c r="B7" s="259"/>
      <c r="C7" s="542"/>
      <c r="D7" s="542"/>
      <c r="E7" s="42" t="s">
        <v>39</v>
      </c>
      <c r="F7" s="42" t="s">
        <v>978</v>
      </c>
      <c r="G7" s="42" t="s">
        <v>38</v>
      </c>
      <c r="H7" s="542"/>
      <c r="I7" s="42" t="s">
        <v>39</v>
      </c>
      <c r="J7" s="42" t="s">
        <v>988</v>
      </c>
      <c r="K7" s="42" t="s">
        <v>38</v>
      </c>
      <c r="L7" s="542"/>
      <c r="M7" s="42" t="s">
        <v>39</v>
      </c>
      <c r="N7" s="42" t="s">
        <v>1136</v>
      </c>
      <c r="O7" s="42" t="s">
        <v>38</v>
      </c>
      <c r="P7" s="542"/>
      <c r="Q7" s="42" t="s">
        <v>39</v>
      </c>
      <c r="R7" s="42" t="s">
        <v>989</v>
      </c>
      <c r="S7" s="42" t="s">
        <v>38</v>
      </c>
      <c r="T7" s="542"/>
      <c r="U7" s="42" t="s">
        <v>39</v>
      </c>
      <c r="V7" s="42" t="s">
        <v>1137</v>
      </c>
      <c r="W7" s="42" t="s">
        <v>38</v>
      </c>
      <c r="X7" s="542"/>
      <c r="Y7" s="42" t="s">
        <v>39</v>
      </c>
      <c r="Z7" s="42" t="s">
        <v>1138</v>
      </c>
      <c r="AA7" s="42" t="s">
        <v>38</v>
      </c>
      <c r="AB7" s="542"/>
      <c r="AC7" s="542"/>
    </row>
    <row r="8" spans="1:55" x14ac:dyDescent="0.15">
      <c r="A8" s="42">
        <v>1</v>
      </c>
      <c r="B8" s="259"/>
      <c r="C8" s="42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0">
        <v>11</v>
      </c>
      <c r="M8" s="60">
        <v>12</v>
      </c>
      <c r="N8" s="60">
        <v>13</v>
      </c>
      <c r="O8" s="60">
        <v>14</v>
      </c>
      <c r="P8" s="60">
        <v>15</v>
      </c>
      <c r="Q8" s="60">
        <v>16</v>
      </c>
      <c r="R8" s="60">
        <v>17</v>
      </c>
      <c r="S8" s="60">
        <v>18</v>
      </c>
      <c r="T8" s="60">
        <v>19</v>
      </c>
      <c r="U8" s="60">
        <v>20</v>
      </c>
      <c r="V8" s="60">
        <v>21</v>
      </c>
      <c r="W8" s="60">
        <v>22</v>
      </c>
      <c r="X8" s="60">
        <v>23</v>
      </c>
      <c r="Y8" s="60">
        <v>24</v>
      </c>
      <c r="Z8" s="60">
        <v>25</v>
      </c>
      <c r="AA8" s="60">
        <v>26</v>
      </c>
      <c r="AB8" s="183">
        <v>27</v>
      </c>
      <c r="AC8" s="183">
        <v>28</v>
      </c>
    </row>
    <row r="9" spans="1:55" x14ac:dyDescent="0.15">
      <c r="A9" s="256" t="s">
        <v>271</v>
      </c>
      <c r="B9" s="259"/>
      <c r="C9" s="234"/>
      <c r="D9" s="42">
        <v>3</v>
      </c>
      <c r="E9" s="42">
        <v>4</v>
      </c>
      <c r="F9" s="42">
        <v>5</v>
      </c>
      <c r="G9" s="42">
        <v>6</v>
      </c>
      <c r="H9" s="42">
        <v>7</v>
      </c>
      <c r="I9" s="42">
        <v>8</v>
      </c>
      <c r="J9" s="42">
        <v>9</v>
      </c>
      <c r="K9" s="42">
        <v>10</v>
      </c>
      <c r="L9" s="42">
        <v>11</v>
      </c>
      <c r="M9" s="42">
        <v>12</v>
      </c>
      <c r="N9" s="42">
        <v>13</v>
      </c>
      <c r="O9" s="42">
        <v>14</v>
      </c>
      <c r="P9" s="42">
        <v>15</v>
      </c>
      <c r="Q9" s="42">
        <v>16</v>
      </c>
      <c r="R9" s="42">
        <v>17</v>
      </c>
      <c r="S9" s="42">
        <v>18</v>
      </c>
      <c r="T9" s="42">
        <v>19</v>
      </c>
      <c r="U9" s="42">
        <v>20</v>
      </c>
      <c r="V9" s="42">
        <v>21</v>
      </c>
      <c r="W9" s="42">
        <v>22</v>
      </c>
      <c r="X9" s="42">
        <v>23</v>
      </c>
      <c r="Y9" s="42">
        <v>24</v>
      </c>
      <c r="Z9" s="42">
        <v>25</v>
      </c>
      <c r="AA9" s="42">
        <v>26</v>
      </c>
      <c r="AB9" s="42">
        <v>27</v>
      </c>
      <c r="AC9" s="42">
        <v>28</v>
      </c>
    </row>
    <row r="10" spans="1:55" s="236" customFormat="1" x14ac:dyDescent="0.15">
      <c r="A10" s="313" t="s">
        <v>1779</v>
      </c>
      <c r="B10" s="259" t="s">
        <v>1086</v>
      </c>
      <c r="C10" s="308" t="s">
        <v>1087</v>
      </c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</row>
    <row r="11" spans="1:55" x14ac:dyDescent="0.15">
      <c r="A11" s="23" t="s">
        <v>230</v>
      </c>
      <c r="B11" s="239" t="s">
        <v>323</v>
      </c>
      <c r="C11" s="42" t="s">
        <v>139</v>
      </c>
      <c r="D11" s="227" t="e">
        <f ca="1">D12+D56+D59+D73+D77+D82+D107+D121+D132+D133+D136+D137+D144+D155+D172+D173+D176+D179+D180+D181</f>
        <v>#NAME?</v>
      </c>
      <c r="E11" s="227" t="e">
        <f t="shared" ref="E11:AA11" ca="1" si="0">E12+E56+E59+E73+E77+E82+E107+E121+E132+E133+E136+E137+E144+E155+E172+E173+E176+E179+E180+E181</f>
        <v>#NAME?</v>
      </c>
      <c r="F11" s="227" t="e">
        <f t="shared" ca="1" si="0"/>
        <v>#NAME?</v>
      </c>
      <c r="G11" s="227" t="e">
        <f t="shared" ca="1" si="0"/>
        <v>#NAME?</v>
      </c>
      <c r="H11" s="227" t="e">
        <f t="shared" ca="1" si="0"/>
        <v>#NAME?</v>
      </c>
      <c r="I11" s="227" t="e">
        <f t="shared" ca="1" si="0"/>
        <v>#NAME?</v>
      </c>
      <c r="J11" s="227" t="e">
        <f t="shared" ca="1" si="0"/>
        <v>#NAME?</v>
      </c>
      <c r="K11" s="227" t="e">
        <f ca="1">K12+K56+K59+K73+K77+K82+K107+K121+K132+K133+K136+K137+K144+K155+K172+K173+K176+K179+K180+K181</f>
        <v>#NAME?</v>
      </c>
      <c r="L11" s="227" t="e">
        <f t="shared" ca="1" si="0"/>
        <v>#NAME?</v>
      </c>
      <c r="M11" s="227" t="e">
        <f t="shared" ca="1" si="0"/>
        <v>#NAME?</v>
      </c>
      <c r="N11" s="227" t="e">
        <f t="shared" ca="1" si="0"/>
        <v>#NAME?</v>
      </c>
      <c r="O11" s="227" t="e">
        <f t="shared" ca="1" si="0"/>
        <v>#NAME?</v>
      </c>
      <c r="P11" s="227" t="e">
        <f t="shared" ca="1" si="0"/>
        <v>#NAME?</v>
      </c>
      <c r="Q11" s="227" t="e">
        <f t="shared" ca="1" si="0"/>
        <v>#NAME?</v>
      </c>
      <c r="R11" s="227" t="e">
        <f t="shared" ca="1" si="0"/>
        <v>#NAME?</v>
      </c>
      <c r="S11" s="227" t="e">
        <f t="shared" ca="1" si="0"/>
        <v>#NAME?</v>
      </c>
      <c r="T11" s="227" t="e">
        <f t="shared" ca="1" si="0"/>
        <v>#NAME?</v>
      </c>
      <c r="U11" s="227" t="e">
        <f t="shared" ca="1" si="0"/>
        <v>#NAME?</v>
      </c>
      <c r="V11" s="227" t="e">
        <f t="shared" ca="1" si="0"/>
        <v>#NAME?</v>
      </c>
      <c r="W11" s="227" t="e">
        <f t="shared" ca="1" si="0"/>
        <v>#NAME?</v>
      </c>
      <c r="X11" s="227" t="e">
        <f t="shared" ca="1" si="0"/>
        <v>#NAME?</v>
      </c>
      <c r="Y11" s="227" t="e">
        <f t="shared" ca="1" si="0"/>
        <v>#NAME?</v>
      </c>
      <c r="Z11" s="227" t="e">
        <f t="shared" ca="1" si="0"/>
        <v>#NAME?</v>
      </c>
      <c r="AA11" s="227" t="e">
        <f t="shared" ca="1" si="0"/>
        <v>#NAME?</v>
      </c>
      <c r="AB11" s="227" t="e">
        <f ca="1">AB12+AB56+AB59+AB73+AB77+AB107+AB121+AB132+AB133+AB137+AB144+AB155+AB172+AB173+AB176+AB179+AB180+AB181</f>
        <v>#NAME?</v>
      </c>
      <c r="AC11" s="227" t="e">
        <f ca="1">AC12+AC56+AC59+AC73+AC77+AC82+AC107+AC121+AC132+AC133+AC136+AC137+AC144+AC155+AC172+AC173+AC176+AC179+AC180+AC181</f>
        <v>#NAME?</v>
      </c>
    </row>
    <row r="12" spans="1:55" ht="21" x14ac:dyDescent="0.15">
      <c r="A12" s="23" t="s">
        <v>1669</v>
      </c>
      <c r="B12" s="239" t="s">
        <v>324</v>
      </c>
      <c r="C12" s="41" t="s">
        <v>141</v>
      </c>
      <c r="D12" s="383">
        <f t="shared" ref="D12:AC12" si="1">D13+D14+D22+D31+D41+D42+D51+D52+D53+D54+D55</f>
        <v>0</v>
      </c>
      <c r="E12" s="383">
        <f t="shared" si="1"/>
        <v>0</v>
      </c>
      <c r="F12" s="383">
        <f t="shared" si="1"/>
        <v>0</v>
      </c>
      <c r="G12" s="383">
        <f t="shared" si="1"/>
        <v>0</v>
      </c>
      <c r="H12" s="383">
        <f t="shared" si="1"/>
        <v>0</v>
      </c>
      <c r="I12" s="383">
        <f t="shared" si="1"/>
        <v>0</v>
      </c>
      <c r="J12" s="383">
        <f t="shared" si="1"/>
        <v>0</v>
      </c>
      <c r="K12" s="383">
        <f t="shared" si="1"/>
        <v>0</v>
      </c>
      <c r="L12" s="383">
        <f t="shared" si="1"/>
        <v>0</v>
      </c>
      <c r="M12" s="383">
        <f t="shared" si="1"/>
        <v>0</v>
      </c>
      <c r="N12" s="383">
        <f t="shared" si="1"/>
        <v>0</v>
      </c>
      <c r="O12" s="383">
        <f t="shared" si="1"/>
        <v>0</v>
      </c>
      <c r="P12" s="383">
        <f t="shared" si="1"/>
        <v>0</v>
      </c>
      <c r="Q12" s="383">
        <f t="shared" si="1"/>
        <v>0</v>
      </c>
      <c r="R12" s="383">
        <f t="shared" si="1"/>
        <v>0</v>
      </c>
      <c r="S12" s="383">
        <f t="shared" si="1"/>
        <v>0</v>
      </c>
      <c r="T12" s="383">
        <f t="shared" si="1"/>
        <v>0</v>
      </c>
      <c r="U12" s="383">
        <f t="shared" si="1"/>
        <v>0</v>
      </c>
      <c r="V12" s="383">
        <f t="shared" si="1"/>
        <v>0</v>
      </c>
      <c r="W12" s="383">
        <f t="shared" si="1"/>
        <v>0</v>
      </c>
      <c r="X12" s="383">
        <f t="shared" si="1"/>
        <v>0</v>
      </c>
      <c r="Y12" s="383">
        <f t="shared" si="1"/>
        <v>0</v>
      </c>
      <c r="Z12" s="383">
        <f t="shared" si="1"/>
        <v>0</v>
      </c>
      <c r="AA12" s="383">
        <f t="shared" si="1"/>
        <v>0</v>
      </c>
      <c r="AB12" s="383">
        <f t="shared" si="1"/>
        <v>0</v>
      </c>
      <c r="AC12" s="383">
        <f t="shared" si="1"/>
        <v>0</v>
      </c>
    </row>
    <row r="13" spans="1:55" ht="42" x14ac:dyDescent="0.15">
      <c r="A13" s="83" t="s">
        <v>1670</v>
      </c>
      <c r="B13" s="239" t="s">
        <v>325</v>
      </c>
      <c r="C13" s="222" t="s">
        <v>143</v>
      </c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</row>
    <row r="14" spans="1:55" x14ac:dyDescent="0.15">
      <c r="A14" s="83" t="s">
        <v>1671</v>
      </c>
      <c r="B14" s="239" t="s">
        <v>326</v>
      </c>
      <c r="C14" s="222" t="s">
        <v>146</v>
      </c>
      <c r="D14" s="383">
        <f t="shared" ref="D14:AC14" si="2">D15+D18+D21</f>
        <v>0</v>
      </c>
      <c r="E14" s="383">
        <f t="shared" si="2"/>
        <v>0</v>
      </c>
      <c r="F14" s="383">
        <f t="shared" si="2"/>
        <v>0</v>
      </c>
      <c r="G14" s="383">
        <f t="shared" si="2"/>
        <v>0</v>
      </c>
      <c r="H14" s="383">
        <f t="shared" si="2"/>
        <v>0</v>
      </c>
      <c r="I14" s="383">
        <f t="shared" si="2"/>
        <v>0</v>
      </c>
      <c r="J14" s="383">
        <f t="shared" si="2"/>
        <v>0</v>
      </c>
      <c r="K14" s="383">
        <f t="shared" si="2"/>
        <v>0</v>
      </c>
      <c r="L14" s="383">
        <f t="shared" si="2"/>
        <v>0</v>
      </c>
      <c r="M14" s="383">
        <f t="shared" si="2"/>
        <v>0</v>
      </c>
      <c r="N14" s="383">
        <f t="shared" si="2"/>
        <v>0</v>
      </c>
      <c r="O14" s="383">
        <f t="shared" si="2"/>
        <v>0</v>
      </c>
      <c r="P14" s="383">
        <f t="shared" si="2"/>
        <v>0</v>
      </c>
      <c r="Q14" s="383">
        <f t="shared" si="2"/>
        <v>0</v>
      </c>
      <c r="R14" s="383">
        <f t="shared" si="2"/>
        <v>0</v>
      </c>
      <c r="S14" s="383">
        <f t="shared" si="2"/>
        <v>0</v>
      </c>
      <c r="T14" s="383">
        <f t="shared" si="2"/>
        <v>0</v>
      </c>
      <c r="U14" s="383">
        <f t="shared" si="2"/>
        <v>0</v>
      </c>
      <c r="V14" s="383">
        <f t="shared" si="2"/>
        <v>0</v>
      </c>
      <c r="W14" s="383">
        <f t="shared" si="2"/>
        <v>0</v>
      </c>
      <c r="X14" s="383">
        <f t="shared" si="2"/>
        <v>0</v>
      </c>
      <c r="Y14" s="383">
        <f t="shared" si="2"/>
        <v>0</v>
      </c>
      <c r="Z14" s="383">
        <f t="shared" si="2"/>
        <v>0</v>
      </c>
      <c r="AA14" s="383">
        <f t="shared" si="2"/>
        <v>0</v>
      </c>
      <c r="AB14" s="383">
        <f t="shared" si="2"/>
        <v>0</v>
      </c>
      <c r="AC14" s="383">
        <f t="shared" si="2"/>
        <v>0</v>
      </c>
    </row>
    <row r="15" spans="1:55" x14ac:dyDescent="0.15">
      <c r="A15" s="83" t="s">
        <v>1672</v>
      </c>
      <c r="B15" s="239" t="s">
        <v>1718</v>
      </c>
      <c r="C15" s="222" t="s">
        <v>1695</v>
      </c>
      <c r="D15" s="383">
        <f t="shared" ref="D15:AC15" si="3">D16+D17</f>
        <v>0</v>
      </c>
      <c r="E15" s="383">
        <f t="shared" si="3"/>
        <v>0</v>
      </c>
      <c r="F15" s="383">
        <f t="shared" si="3"/>
        <v>0</v>
      </c>
      <c r="G15" s="383">
        <f t="shared" si="3"/>
        <v>0</v>
      </c>
      <c r="H15" s="383">
        <f t="shared" si="3"/>
        <v>0</v>
      </c>
      <c r="I15" s="383">
        <f t="shared" si="3"/>
        <v>0</v>
      </c>
      <c r="J15" s="383">
        <f t="shared" si="3"/>
        <v>0</v>
      </c>
      <c r="K15" s="383">
        <f t="shared" si="3"/>
        <v>0</v>
      </c>
      <c r="L15" s="383">
        <f t="shared" si="3"/>
        <v>0</v>
      </c>
      <c r="M15" s="383">
        <f t="shared" si="3"/>
        <v>0</v>
      </c>
      <c r="N15" s="383">
        <f t="shared" si="3"/>
        <v>0</v>
      </c>
      <c r="O15" s="383">
        <f t="shared" si="3"/>
        <v>0</v>
      </c>
      <c r="P15" s="383">
        <f t="shared" si="3"/>
        <v>0</v>
      </c>
      <c r="Q15" s="383">
        <f t="shared" si="3"/>
        <v>0</v>
      </c>
      <c r="R15" s="383">
        <f t="shared" si="3"/>
        <v>0</v>
      </c>
      <c r="S15" s="383">
        <f t="shared" si="3"/>
        <v>0</v>
      </c>
      <c r="T15" s="383">
        <f t="shared" si="3"/>
        <v>0</v>
      </c>
      <c r="U15" s="383">
        <f t="shared" si="3"/>
        <v>0</v>
      </c>
      <c r="V15" s="383">
        <f t="shared" si="3"/>
        <v>0</v>
      </c>
      <c r="W15" s="383">
        <f t="shared" si="3"/>
        <v>0</v>
      </c>
      <c r="X15" s="383">
        <f t="shared" si="3"/>
        <v>0</v>
      </c>
      <c r="Y15" s="383">
        <f t="shared" si="3"/>
        <v>0</v>
      </c>
      <c r="Z15" s="383">
        <f t="shared" si="3"/>
        <v>0</v>
      </c>
      <c r="AA15" s="383">
        <f t="shared" si="3"/>
        <v>0</v>
      </c>
      <c r="AB15" s="383">
        <f t="shared" si="3"/>
        <v>0</v>
      </c>
      <c r="AC15" s="383">
        <f t="shared" si="3"/>
        <v>0</v>
      </c>
    </row>
    <row r="16" spans="1:55" ht="21" x14ac:dyDescent="0.15">
      <c r="A16" s="83" t="s">
        <v>1673</v>
      </c>
      <c r="B16" s="239" t="s">
        <v>1719</v>
      </c>
      <c r="C16" s="222" t="s">
        <v>1696</v>
      </c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</row>
    <row r="17" spans="1:55" s="320" customFormat="1" ht="13.5" customHeight="1" x14ac:dyDescent="0.15">
      <c r="A17" s="331" t="s">
        <v>1911</v>
      </c>
      <c r="B17" s="239" t="s">
        <v>2025</v>
      </c>
      <c r="C17" s="222" t="s">
        <v>2026</v>
      </c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95"/>
      <c r="Q17" s="95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181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</row>
    <row r="18" spans="1:55" x14ac:dyDescent="0.15">
      <c r="A18" s="83" t="s">
        <v>1674</v>
      </c>
      <c r="B18" s="239" t="s">
        <v>1720</v>
      </c>
      <c r="C18" s="222" t="s">
        <v>1697</v>
      </c>
      <c r="D18" s="383">
        <f t="shared" ref="D18:AC18" si="4">D19+D20</f>
        <v>0</v>
      </c>
      <c r="E18" s="383">
        <f t="shared" si="4"/>
        <v>0</v>
      </c>
      <c r="F18" s="383">
        <f t="shared" si="4"/>
        <v>0</v>
      </c>
      <c r="G18" s="383">
        <f t="shared" si="4"/>
        <v>0</v>
      </c>
      <c r="H18" s="383">
        <f t="shared" si="4"/>
        <v>0</v>
      </c>
      <c r="I18" s="383">
        <f t="shared" si="4"/>
        <v>0</v>
      </c>
      <c r="J18" s="383">
        <f t="shared" si="4"/>
        <v>0</v>
      </c>
      <c r="K18" s="383">
        <f t="shared" si="4"/>
        <v>0</v>
      </c>
      <c r="L18" s="383">
        <f t="shared" si="4"/>
        <v>0</v>
      </c>
      <c r="M18" s="383">
        <f t="shared" si="4"/>
        <v>0</v>
      </c>
      <c r="N18" s="383">
        <f t="shared" si="4"/>
        <v>0</v>
      </c>
      <c r="O18" s="383">
        <f t="shared" si="4"/>
        <v>0</v>
      </c>
      <c r="P18" s="383">
        <f t="shared" si="4"/>
        <v>0</v>
      </c>
      <c r="Q18" s="383">
        <f t="shared" si="4"/>
        <v>0</v>
      </c>
      <c r="R18" s="383">
        <f t="shared" si="4"/>
        <v>0</v>
      </c>
      <c r="S18" s="383">
        <f t="shared" si="4"/>
        <v>0</v>
      </c>
      <c r="T18" s="383">
        <f t="shared" si="4"/>
        <v>0</v>
      </c>
      <c r="U18" s="383">
        <f t="shared" si="4"/>
        <v>0</v>
      </c>
      <c r="V18" s="383">
        <f t="shared" si="4"/>
        <v>0</v>
      </c>
      <c r="W18" s="383">
        <f t="shared" si="4"/>
        <v>0</v>
      </c>
      <c r="X18" s="383">
        <f t="shared" si="4"/>
        <v>0</v>
      </c>
      <c r="Y18" s="383">
        <f t="shared" si="4"/>
        <v>0</v>
      </c>
      <c r="Z18" s="383">
        <f t="shared" si="4"/>
        <v>0</v>
      </c>
      <c r="AA18" s="383">
        <f t="shared" si="4"/>
        <v>0</v>
      </c>
      <c r="AB18" s="383">
        <f t="shared" si="4"/>
        <v>0</v>
      </c>
      <c r="AC18" s="383">
        <f t="shared" si="4"/>
        <v>0</v>
      </c>
    </row>
    <row r="19" spans="1:55" ht="21" x14ac:dyDescent="0.15">
      <c r="A19" s="83" t="s">
        <v>1673</v>
      </c>
      <c r="B19" s="239" t="s">
        <v>1721</v>
      </c>
      <c r="C19" s="222" t="s">
        <v>1698</v>
      </c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</row>
    <row r="20" spans="1:55" s="320" customFormat="1" ht="24.75" customHeight="1" x14ac:dyDescent="0.15">
      <c r="A20" s="331" t="s">
        <v>1912</v>
      </c>
      <c r="B20" s="239" t="s">
        <v>2027</v>
      </c>
      <c r="C20" s="222" t="s">
        <v>2029</v>
      </c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95"/>
      <c r="Q20" s="95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181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</row>
    <row r="21" spans="1:55" s="320" customFormat="1" ht="21.75" customHeight="1" x14ac:dyDescent="0.15">
      <c r="A21" s="331" t="s">
        <v>1910</v>
      </c>
      <c r="B21" s="239" t="s">
        <v>2028</v>
      </c>
      <c r="C21" s="222" t="s">
        <v>2030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95"/>
      <c r="Q21" s="95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181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</row>
    <row r="22" spans="1:55" x14ac:dyDescent="0.15">
      <c r="A22" s="83" t="s">
        <v>1675</v>
      </c>
      <c r="B22" s="239" t="s">
        <v>327</v>
      </c>
      <c r="C22" s="222" t="s">
        <v>147</v>
      </c>
      <c r="D22" s="383">
        <f t="shared" ref="D22:AC22" si="5">D23+D26+D30</f>
        <v>0</v>
      </c>
      <c r="E22" s="383">
        <f t="shared" si="5"/>
        <v>0</v>
      </c>
      <c r="F22" s="383">
        <f t="shared" si="5"/>
        <v>0</v>
      </c>
      <c r="G22" s="383">
        <f t="shared" si="5"/>
        <v>0</v>
      </c>
      <c r="H22" s="383">
        <f t="shared" si="5"/>
        <v>0</v>
      </c>
      <c r="I22" s="383">
        <f t="shared" si="5"/>
        <v>0</v>
      </c>
      <c r="J22" s="383">
        <f t="shared" si="5"/>
        <v>0</v>
      </c>
      <c r="K22" s="383">
        <f t="shared" si="5"/>
        <v>0</v>
      </c>
      <c r="L22" s="383">
        <f t="shared" si="5"/>
        <v>0</v>
      </c>
      <c r="M22" s="383">
        <f t="shared" si="5"/>
        <v>0</v>
      </c>
      <c r="N22" s="383">
        <f t="shared" si="5"/>
        <v>0</v>
      </c>
      <c r="O22" s="383">
        <f t="shared" si="5"/>
        <v>0</v>
      </c>
      <c r="P22" s="383">
        <f t="shared" si="5"/>
        <v>0</v>
      </c>
      <c r="Q22" s="383">
        <f t="shared" si="5"/>
        <v>0</v>
      </c>
      <c r="R22" s="383">
        <f t="shared" si="5"/>
        <v>0</v>
      </c>
      <c r="S22" s="383">
        <f t="shared" si="5"/>
        <v>0</v>
      </c>
      <c r="T22" s="383">
        <f t="shared" si="5"/>
        <v>0</v>
      </c>
      <c r="U22" s="383">
        <f t="shared" si="5"/>
        <v>0</v>
      </c>
      <c r="V22" s="383">
        <f t="shared" si="5"/>
        <v>0</v>
      </c>
      <c r="W22" s="383">
        <f t="shared" si="5"/>
        <v>0</v>
      </c>
      <c r="X22" s="383">
        <f t="shared" si="5"/>
        <v>0</v>
      </c>
      <c r="Y22" s="383">
        <f t="shared" si="5"/>
        <v>0</v>
      </c>
      <c r="Z22" s="383">
        <f t="shared" si="5"/>
        <v>0</v>
      </c>
      <c r="AA22" s="383">
        <f t="shared" si="5"/>
        <v>0</v>
      </c>
      <c r="AB22" s="383">
        <f t="shared" si="5"/>
        <v>0</v>
      </c>
      <c r="AC22" s="383">
        <f t="shared" si="5"/>
        <v>0</v>
      </c>
    </row>
    <row r="23" spans="1:55" x14ac:dyDescent="0.15">
      <c r="A23" s="83" t="s">
        <v>1676</v>
      </c>
      <c r="B23" s="239" t="s">
        <v>1722</v>
      </c>
      <c r="C23" s="222" t="s">
        <v>1699</v>
      </c>
      <c r="D23" s="383">
        <f t="shared" ref="D23:AC23" si="6">D24+D25</f>
        <v>0</v>
      </c>
      <c r="E23" s="383">
        <f t="shared" si="6"/>
        <v>0</v>
      </c>
      <c r="F23" s="383">
        <f t="shared" si="6"/>
        <v>0</v>
      </c>
      <c r="G23" s="383">
        <f t="shared" si="6"/>
        <v>0</v>
      </c>
      <c r="H23" s="383">
        <f t="shared" si="6"/>
        <v>0</v>
      </c>
      <c r="I23" s="383">
        <f t="shared" si="6"/>
        <v>0</v>
      </c>
      <c r="J23" s="383">
        <f t="shared" si="6"/>
        <v>0</v>
      </c>
      <c r="K23" s="383">
        <f t="shared" si="6"/>
        <v>0</v>
      </c>
      <c r="L23" s="383">
        <f t="shared" si="6"/>
        <v>0</v>
      </c>
      <c r="M23" s="383">
        <f t="shared" si="6"/>
        <v>0</v>
      </c>
      <c r="N23" s="383">
        <f t="shared" si="6"/>
        <v>0</v>
      </c>
      <c r="O23" s="383">
        <f t="shared" si="6"/>
        <v>0</v>
      </c>
      <c r="P23" s="383">
        <f t="shared" si="6"/>
        <v>0</v>
      </c>
      <c r="Q23" s="383">
        <f t="shared" si="6"/>
        <v>0</v>
      </c>
      <c r="R23" s="383">
        <f t="shared" si="6"/>
        <v>0</v>
      </c>
      <c r="S23" s="383">
        <f t="shared" si="6"/>
        <v>0</v>
      </c>
      <c r="T23" s="383">
        <f t="shared" si="6"/>
        <v>0</v>
      </c>
      <c r="U23" s="383">
        <f t="shared" si="6"/>
        <v>0</v>
      </c>
      <c r="V23" s="383">
        <f t="shared" si="6"/>
        <v>0</v>
      </c>
      <c r="W23" s="383">
        <f t="shared" si="6"/>
        <v>0</v>
      </c>
      <c r="X23" s="383">
        <f t="shared" si="6"/>
        <v>0</v>
      </c>
      <c r="Y23" s="383">
        <f t="shared" si="6"/>
        <v>0</v>
      </c>
      <c r="Z23" s="383">
        <f t="shared" si="6"/>
        <v>0</v>
      </c>
      <c r="AA23" s="383">
        <f t="shared" si="6"/>
        <v>0</v>
      </c>
      <c r="AB23" s="383">
        <f t="shared" si="6"/>
        <v>0</v>
      </c>
      <c r="AC23" s="383">
        <f t="shared" si="6"/>
        <v>0</v>
      </c>
    </row>
    <row r="24" spans="1:55" ht="21" x14ac:dyDescent="0.15">
      <c r="A24" s="83" t="s">
        <v>1677</v>
      </c>
      <c r="B24" s="239" t="s">
        <v>1723</v>
      </c>
      <c r="C24" s="222" t="s">
        <v>1700</v>
      </c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</row>
    <row r="25" spans="1:55" s="320" customFormat="1" ht="21.75" customHeight="1" x14ac:dyDescent="0.15">
      <c r="A25" s="331" t="s">
        <v>1914</v>
      </c>
      <c r="B25" s="239" t="s">
        <v>2031</v>
      </c>
      <c r="C25" s="222" t="s">
        <v>2032</v>
      </c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95"/>
      <c r="Q25" s="95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181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</row>
    <row r="26" spans="1:55" x14ac:dyDescent="0.15">
      <c r="A26" s="83" t="s">
        <v>1678</v>
      </c>
      <c r="B26" s="239" t="s">
        <v>1724</v>
      </c>
      <c r="C26" s="222" t="s">
        <v>1701</v>
      </c>
      <c r="D26" s="383">
        <f t="shared" ref="D26:AC26" si="7">D27+D28+D29</f>
        <v>0</v>
      </c>
      <c r="E26" s="383">
        <f t="shared" si="7"/>
        <v>0</v>
      </c>
      <c r="F26" s="383">
        <f t="shared" si="7"/>
        <v>0</v>
      </c>
      <c r="G26" s="383">
        <f t="shared" si="7"/>
        <v>0</v>
      </c>
      <c r="H26" s="383">
        <f t="shared" si="7"/>
        <v>0</v>
      </c>
      <c r="I26" s="383">
        <f t="shared" si="7"/>
        <v>0</v>
      </c>
      <c r="J26" s="383">
        <f t="shared" si="7"/>
        <v>0</v>
      </c>
      <c r="K26" s="383">
        <f t="shared" si="7"/>
        <v>0</v>
      </c>
      <c r="L26" s="383">
        <f t="shared" si="7"/>
        <v>0</v>
      </c>
      <c r="M26" s="383">
        <f t="shared" si="7"/>
        <v>0</v>
      </c>
      <c r="N26" s="383">
        <f t="shared" si="7"/>
        <v>0</v>
      </c>
      <c r="O26" s="383">
        <f t="shared" si="7"/>
        <v>0</v>
      </c>
      <c r="P26" s="383">
        <f t="shared" si="7"/>
        <v>0</v>
      </c>
      <c r="Q26" s="383">
        <f t="shared" si="7"/>
        <v>0</v>
      </c>
      <c r="R26" s="383">
        <f t="shared" si="7"/>
        <v>0</v>
      </c>
      <c r="S26" s="383">
        <f t="shared" si="7"/>
        <v>0</v>
      </c>
      <c r="T26" s="383">
        <f t="shared" si="7"/>
        <v>0</v>
      </c>
      <c r="U26" s="383">
        <f t="shared" si="7"/>
        <v>0</v>
      </c>
      <c r="V26" s="383">
        <f t="shared" si="7"/>
        <v>0</v>
      </c>
      <c r="W26" s="383">
        <f t="shared" si="7"/>
        <v>0</v>
      </c>
      <c r="X26" s="383">
        <f t="shared" si="7"/>
        <v>0</v>
      </c>
      <c r="Y26" s="383">
        <f t="shared" si="7"/>
        <v>0</v>
      </c>
      <c r="Z26" s="383">
        <f t="shared" si="7"/>
        <v>0</v>
      </c>
      <c r="AA26" s="383">
        <f t="shared" si="7"/>
        <v>0</v>
      </c>
      <c r="AB26" s="383">
        <f t="shared" si="7"/>
        <v>0</v>
      </c>
      <c r="AC26" s="383">
        <f t="shared" si="7"/>
        <v>0</v>
      </c>
    </row>
    <row r="27" spans="1:55" x14ac:dyDescent="0.15">
      <c r="A27" s="83" t="s">
        <v>1806</v>
      </c>
      <c r="B27" s="239" t="s">
        <v>1725</v>
      </c>
      <c r="C27" s="222" t="s">
        <v>1702</v>
      </c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</row>
    <row r="28" spans="1:55" ht="21" x14ac:dyDescent="0.15">
      <c r="A28" s="83" t="s">
        <v>1679</v>
      </c>
      <c r="B28" s="239" t="s">
        <v>1726</v>
      </c>
      <c r="C28" s="222" t="s">
        <v>1703</v>
      </c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</row>
    <row r="29" spans="1:55" s="320" customFormat="1" ht="21.75" customHeight="1" x14ac:dyDescent="0.15">
      <c r="A29" s="331" t="s">
        <v>1915</v>
      </c>
      <c r="B29" s="239" t="s">
        <v>2033</v>
      </c>
      <c r="C29" s="222" t="s">
        <v>2035</v>
      </c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95"/>
      <c r="Q29" s="95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181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</row>
    <row r="30" spans="1:55" s="320" customFormat="1" ht="21.75" customHeight="1" x14ac:dyDescent="0.15">
      <c r="A30" s="331" t="s">
        <v>1913</v>
      </c>
      <c r="B30" s="239" t="s">
        <v>2034</v>
      </c>
      <c r="C30" s="222" t="s">
        <v>2036</v>
      </c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95"/>
      <c r="Q30" s="95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181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</row>
    <row r="31" spans="1:55" ht="21" x14ac:dyDescent="0.15">
      <c r="A31" s="83" t="s">
        <v>1680</v>
      </c>
      <c r="B31" s="239" t="s">
        <v>328</v>
      </c>
      <c r="C31" s="222" t="s">
        <v>148</v>
      </c>
      <c r="D31" s="383">
        <f t="shared" ref="D31:AC31" si="8">D32+D36+D40</f>
        <v>0</v>
      </c>
      <c r="E31" s="383">
        <f t="shared" si="8"/>
        <v>0</v>
      </c>
      <c r="F31" s="383">
        <f t="shared" si="8"/>
        <v>0</v>
      </c>
      <c r="G31" s="383">
        <f t="shared" si="8"/>
        <v>0</v>
      </c>
      <c r="H31" s="383">
        <f t="shared" si="8"/>
        <v>0</v>
      </c>
      <c r="I31" s="383">
        <f t="shared" si="8"/>
        <v>0</v>
      </c>
      <c r="J31" s="383">
        <f t="shared" si="8"/>
        <v>0</v>
      </c>
      <c r="K31" s="383">
        <f t="shared" si="8"/>
        <v>0</v>
      </c>
      <c r="L31" s="383">
        <f t="shared" si="8"/>
        <v>0</v>
      </c>
      <c r="M31" s="383">
        <f t="shared" si="8"/>
        <v>0</v>
      </c>
      <c r="N31" s="383">
        <f t="shared" si="8"/>
        <v>0</v>
      </c>
      <c r="O31" s="383">
        <f t="shared" si="8"/>
        <v>0</v>
      </c>
      <c r="P31" s="383">
        <f t="shared" si="8"/>
        <v>0</v>
      </c>
      <c r="Q31" s="383">
        <f t="shared" si="8"/>
        <v>0</v>
      </c>
      <c r="R31" s="383">
        <f t="shared" si="8"/>
        <v>0</v>
      </c>
      <c r="S31" s="383">
        <f t="shared" si="8"/>
        <v>0</v>
      </c>
      <c r="T31" s="383">
        <f t="shared" si="8"/>
        <v>0</v>
      </c>
      <c r="U31" s="383">
        <f t="shared" si="8"/>
        <v>0</v>
      </c>
      <c r="V31" s="383">
        <f t="shared" si="8"/>
        <v>0</v>
      </c>
      <c r="W31" s="383">
        <f t="shared" si="8"/>
        <v>0</v>
      </c>
      <c r="X31" s="383">
        <f t="shared" si="8"/>
        <v>0</v>
      </c>
      <c r="Y31" s="383">
        <f t="shared" si="8"/>
        <v>0</v>
      </c>
      <c r="Z31" s="383">
        <f t="shared" si="8"/>
        <v>0</v>
      </c>
      <c r="AA31" s="383">
        <f t="shared" si="8"/>
        <v>0</v>
      </c>
      <c r="AB31" s="383">
        <f t="shared" si="8"/>
        <v>0</v>
      </c>
      <c r="AC31" s="383">
        <f t="shared" si="8"/>
        <v>0</v>
      </c>
    </row>
    <row r="32" spans="1:55" ht="21" x14ac:dyDescent="0.15">
      <c r="A32" s="83" t="s">
        <v>1681</v>
      </c>
      <c r="B32" s="239" t="s">
        <v>1727</v>
      </c>
      <c r="C32" s="222" t="s">
        <v>1704</v>
      </c>
      <c r="D32" s="383">
        <f t="shared" ref="D32:AC32" si="9">D33+D34+D35</f>
        <v>0</v>
      </c>
      <c r="E32" s="383">
        <f t="shared" si="9"/>
        <v>0</v>
      </c>
      <c r="F32" s="383">
        <f t="shared" si="9"/>
        <v>0</v>
      </c>
      <c r="G32" s="383">
        <f t="shared" si="9"/>
        <v>0</v>
      </c>
      <c r="H32" s="383">
        <f t="shared" si="9"/>
        <v>0</v>
      </c>
      <c r="I32" s="383">
        <f t="shared" si="9"/>
        <v>0</v>
      </c>
      <c r="J32" s="383">
        <f t="shared" si="9"/>
        <v>0</v>
      </c>
      <c r="K32" s="383">
        <f t="shared" si="9"/>
        <v>0</v>
      </c>
      <c r="L32" s="383">
        <f t="shared" si="9"/>
        <v>0</v>
      </c>
      <c r="M32" s="383">
        <f t="shared" si="9"/>
        <v>0</v>
      </c>
      <c r="N32" s="383">
        <f t="shared" si="9"/>
        <v>0</v>
      </c>
      <c r="O32" s="383">
        <f t="shared" si="9"/>
        <v>0</v>
      </c>
      <c r="P32" s="383">
        <f t="shared" si="9"/>
        <v>0</v>
      </c>
      <c r="Q32" s="383">
        <f t="shared" si="9"/>
        <v>0</v>
      </c>
      <c r="R32" s="383">
        <f t="shared" si="9"/>
        <v>0</v>
      </c>
      <c r="S32" s="383">
        <f t="shared" si="9"/>
        <v>0</v>
      </c>
      <c r="T32" s="383">
        <f t="shared" si="9"/>
        <v>0</v>
      </c>
      <c r="U32" s="383">
        <f t="shared" si="9"/>
        <v>0</v>
      </c>
      <c r="V32" s="383">
        <f t="shared" si="9"/>
        <v>0</v>
      </c>
      <c r="W32" s="383">
        <f t="shared" si="9"/>
        <v>0</v>
      </c>
      <c r="X32" s="383">
        <f t="shared" si="9"/>
        <v>0</v>
      </c>
      <c r="Y32" s="383">
        <f t="shared" si="9"/>
        <v>0</v>
      </c>
      <c r="Z32" s="383">
        <f t="shared" si="9"/>
        <v>0</v>
      </c>
      <c r="AA32" s="383">
        <f t="shared" si="9"/>
        <v>0</v>
      </c>
      <c r="AB32" s="383">
        <f t="shared" si="9"/>
        <v>0</v>
      </c>
      <c r="AC32" s="383">
        <f t="shared" si="9"/>
        <v>0</v>
      </c>
    </row>
    <row r="33" spans="1:55" ht="21" x14ac:dyDescent="0.15">
      <c r="A33" s="83" t="s">
        <v>1682</v>
      </c>
      <c r="B33" s="239" t="s">
        <v>1728</v>
      </c>
      <c r="C33" s="222" t="s">
        <v>1705</v>
      </c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</row>
    <row r="34" spans="1:55" x14ac:dyDescent="0.15">
      <c r="A34" s="83" t="s">
        <v>1683</v>
      </c>
      <c r="B34" s="239" t="s">
        <v>1729</v>
      </c>
      <c r="C34" s="222" t="s">
        <v>1706</v>
      </c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</row>
    <row r="35" spans="1:55" s="320" customFormat="1" ht="21.75" customHeight="1" x14ac:dyDescent="0.15">
      <c r="A35" s="331" t="s">
        <v>1917</v>
      </c>
      <c r="B35" s="239" t="s">
        <v>2037</v>
      </c>
      <c r="C35" s="222" t="s">
        <v>2038</v>
      </c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95"/>
      <c r="Q35" s="95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181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</row>
    <row r="36" spans="1:55" x14ac:dyDescent="0.15">
      <c r="A36" s="83" t="s">
        <v>1684</v>
      </c>
      <c r="B36" s="239" t="s">
        <v>1730</v>
      </c>
      <c r="C36" s="222" t="s">
        <v>1707</v>
      </c>
      <c r="D36" s="383">
        <f t="shared" ref="D36:AC36" si="10">D37+D38+D39</f>
        <v>0</v>
      </c>
      <c r="E36" s="383">
        <f t="shared" si="10"/>
        <v>0</v>
      </c>
      <c r="F36" s="383">
        <f t="shared" si="10"/>
        <v>0</v>
      </c>
      <c r="G36" s="383">
        <f t="shared" si="10"/>
        <v>0</v>
      </c>
      <c r="H36" s="383">
        <f t="shared" si="10"/>
        <v>0</v>
      </c>
      <c r="I36" s="383">
        <f t="shared" si="10"/>
        <v>0</v>
      </c>
      <c r="J36" s="383">
        <f t="shared" si="10"/>
        <v>0</v>
      </c>
      <c r="K36" s="383">
        <f t="shared" si="10"/>
        <v>0</v>
      </c>
      <c r="L36" s="383">
        <f t="shared" si="10"/>
        <v>0</v>
      </c>
      <c r="M36" s="383">
        <f t="shared" si="10"/>
        <v>0</v>
      </c>
      <c r="N36" s="383">
        <f t="shared" si="10"/>
        <v>0</v>
      </c>
      <c r="O36" s="383">
        <f t="shared" si="10"/>
        <v>0</v>
      </c>
      <c r="P36" s="383">
        <f t="shared" si="10"/>
        <v>0</v>
      </c>
      <c r="Q36" s="383">
        <f t="shared" si="10"/>
        <v>0</v>
      </c>
      <c r="R36" s="383">
        <f t="shared" si="10"/>
        <v>0</v>
      </c>
      <c r="S36" s="383">
        <f t="shared" si="10"/>
        <v>0</v>
      </c>
      <c r="T36" s="383">
        <f t="shared" si="10"/>
        <v>0</v>
      </c>
      <c r="U36" s="383">
        <f t="shared" si="10"/>
        <v>0</v>
      </c>
      <c r="V36" s="383">
        <f t="shared" si="10"/>
        <v>0</v>
      </c>
      <c r="W36" s="383">
        <f t="shared" si="10"/>
        <v>0</v>
      </c>
      <c r="X36" s="383">
        <f t="shared" si="10"/>
        <v>0</v>
      </c>
      <c r="Y36" s="383">
        <f t="shared" si="10"/>
        <v>0</v>
      </c>
      <c r="Z36" s="383">
        <f t="shared" si="10"/>
        <v>0</v>
      </c>
      <c r="AA36" s="383">
        <f t="shared" si="10"/>
        <v>0</v>
      </c>
      <c r="AB36" s="383">
        <f t="shared" si="10"/>
        <v>0</v>
      </c>
      <c r="AC36" s="383">
        <f t="shared" si="10"/>
        <v>0</v>
      </c>
    </row>
    <row r="37" spans="1:55" ht="21" x14ac:dyDescent="0.15">
      <c r="A37" s="83" t="s">
        <v>1685</v>
      </c>
      <c r="B37" s="239" t="s">
        <v>1731</v>
      </c>
      <c r="C37" s="222" t="s">
        <v>1708</v>
      </c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</row>
    <row r="38" spans="1:55" x14ac:dyDescent="0.15">
      <c r="A38" s="83" t="s">
        <v>1683</v>
      </c>
      <c r="B38" s="239" t="s">
        <v>1732</v>
      </c>
      <c r="C38" s="222" t="s">
        <v>1709</v>
      </c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</row>
    <row r="39" spans="1:55" s="320" customFormat="1" ht="21.75" customHeight="1" x14ac:dyDescent="0.15">
      <c r="A39" s="331" t="s">
        <v>1918</v>
      </c>
      <c r="B39" s="239" t="s">
        <v>2039</v>
      </c>
      <c r="C39" s="222" t="s">
        <v>2041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95"/>
      <c r="Q39" s="95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181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</row>
    <row r="40" spans="1:55" s="320" customFormat="1" ht="21.75" customHeight="1" x14ac:dyDescent="0.15">
      <c r="A40" s="331" t="s">
        <v>1916</v>
      </c>
      <c r="B40" s="239" t="s">
        <v>2040</v>
      </c>
      <c r="C40" s="222" t="s">
        <v>2042</v>
      </c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95"/>
      <c r="Q40" s="95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181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</row>
    <row r="41" spans="1:55" x14ac:dyDescent="0.15">
      <c r="A41" s="83" t="s">
        <v>1686</v>
      </c>
      <c r="B41" s="239" t="s">
        <v>421</v>
      </c>
      <c r="C41" s="222" t="s">
        <v>419</v>
      </c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</row>
    <row r="42" spans="1:55" x14ac:dyDescent="0.15">
      <c r="A42" s="83" t="s">
        <v>1687</v>
      </c>
      <c r="B42" s="239" t="s">
        <v>422</v>
      </c>
      <c r="C42" s="222" t="s">
        <v>420</v>
      </c>
      <c r="D42" s="383">
        <f t="shared" ref="D42:AC42" si="11">D43+D46+D50</f>
        <v>0</v>
      </c>
      <c r="E42" s="383">
        <f t="shared" si="11"/>
        <v>0</v>
      </c>
      <c r="F42" s="383">
        <f t="shared" si="11"/>
        <v>0</v>
      </c>
      <c r="G42" s="383">
        <f t="shared" si="11"/>
        <v>0</v>
      </c>
      <c r="H42" s="383">
        <f t="shared" si="11"/>
        <v>0</v>
      </c>
      <c r="I42" s="383">
        <f t="shared" si="11"/>
        <v>0</v>
      </c>
      <c r="J42" s="383">
        <f t="shared" si="11"/>
        <v>0</v>
      </c>
      <c r="K42" s="383">
        <f t="shared" si="11"/>
        <v>0</v>
      </c>
      <c r="L42" s="383">
        <f t="shared" si="11"/>
        <v>0</v>
      </c>
      <c r="M42" s="383">
        <f t="shared" si="11"/>
        <v>0</v>
      </c>
      <c r="N42" s="383">
        <f t="shared" si="11"/>
        <v>0</v>
      </c>
      <c r="O42" s="383">
        <f t="shared" si="11"/>
        <v>0</v>
      </c>
      <c r="P42" s="383">
        <f t="shared" si="11"/>
        <v>0</v>
      </c>
      <c r="Q42" s="383">
        <f t="shared" si="11"/>
        <v>0</v>
      </c>
      <c r="R42" s="383">
        <f t="shared" si="11"/>
        <v>0</v>
      </c>
      <c r="S42" s="383">
        <f t="shared" si="11"/>
        <v>0</v>
      </c>
      <c r="T42" s="383">
        <f t="shared" si="11"/>
        <v>0</v>
      </c>
      <c r="U42" s="383">
        <f t="shared" si="11"/>
        <v>0</v>
      </c>
      <c r="V42" s="383">
        <f t="shared" si="11"/>
        <v>0</v>
      </c>
      <c r="W42" s="383">
        <f t="shared" si="11"/>
        <v>0</v>
      </c>
      <c r="X42" s="383">
        <f t="shared" si="11"/>
        <v>0</v>
      </c>
      <c r="Y42" s="383">
        <f t="shared" si="11"/>
        <v>0</v>
      </c>
      <c r="Z42" s="383">
        <f t="shared" si="11"/>
        <v>0</v>
      </c>
      <c r="AA42" s="383">
        <f t="shared" si="11"/>
        <v>0</v>
      </c>
      <c r="AB42" s="383">
        <f t="shared" si="11"/>
        <v>0</v>
      </c>
      <c r="AC42" s="383">
        <f t="shared" si="11"/>
        <v>0</v>
      </c>
    </row>
    <row r="43" spans="1:55" x14ac:dyDescent="0.15">
      <c r="A43" s="83" t="s">
        <v>1807</v>
      </c>
      <c r="B43" s="239" t="s">
        <v>1733</v>
      </c>
      <c r="C43" s="222" t="s">
        <v>1710</v>
      </c>
      <c r="D43" s="383">
        <f t="shared" ref="D43:AC43" si="12">D44+D45</f>
        <v>0</v>
      </c>
      <c r="E43" s="383">
        <f t="shared" si="12"/>
        <v>0</v>
      </c>
      <c r="F43" s="383">
        <f t="shared" si="12"/>
        <v>0</v>
      </c>
      <c r="G43" s="383">
        <f t="shared" si="12"/>
        <v>0</v>
      </c>
      <c r="H43" s="383">
        <f t="shared" si="12"/>
        <v>0</v>
      </c>
      <c r="I43" s="383">
        <f t="shared" si="12"/>
        <v>0</v>
      </c>
      <c r="J43" s="383">
        <f t="shared" si="12"/>
        <v>0</v>
      </c>
      <c r="K43" s="383">
        <f t="shared" si="12"/>
        <v>0</v>
      </c>
      <c r="L43" s="383">
        <f t="shared" si="12"/>
        <v>0</v>
      </c>
      <c r="M43" s="383">
        <f t="shared" si="12"/>
        <v>0</v>
      </c>
      <c r="N43" s="383">
        <f t="shared" si="12"/>
        <v>0</v>
      </c>
      <c r="O43" s="383">
        <f t="shared" si="12"/>
        <v>0</v>
      </c>
      <c r="P43" s="383">
        <f t="shared" si="12"/>
        <v>0</v>
      </c>
      <c r="Q43" s="383">
        <f t="shared" si="12"/>
        <v>0</v>
      </c>
      <c r="R43" s="383">
        <f t="shared" si="12"/>
        <v>0</v>
      </c>
      <c r="S43" s="383">
        <f t="shared" si="12"/>
        <v>0</v>
      </c>
      <c r="T43" s="383">
        <f t="shared" si="12"/>
        <v>0</v>
      </c>
      <c r="U43" s="383">
        <f t="shared" si="12"/>
        <v>0</v>
      </c>
      <c r="V43" s="383">
        <f t="shared" si="12"/>
        <v>0</v>
      </c>
      <c r="W43" s="383">
        <f t="shared" si="12"/>
        <v>0</v>
      </c>
      <c r="X43" s="383">
        <f t="shared" si="12"/>
        <v>0</v>
      </c>
      <c r="Y43" s="383">
        <f t="shared" si="12"/>
        <v>0</v>
      </c>
      <c r="Z43" s="383">
        <f t="shared" si="12"/>
        <v>0</v>
      </c>
      <c r="AA43" s="383">
        <f t="shared" si="12"/>
        <v>0</v>
      </c>
      <c r="AB43" s="383">
        <f t="shared" si="12"/>
        <v>0</v>
      </c>
      <c r="AC43" s="383">
        <f t="shared" si="12"/>
        <v>0</v>
      </c>
    </row>
    <row r="44" spans="1:55" x14ac:dyDescent="0.15">
      <c r="A44" s="83" t="s">
        <v>1808</v>
      </c>
      <c r="B44" s="239" t="s">
        <v>1734</v>
      </c>
      <c r="C44" s="222" t="s">
        <v>1711</v>
      </c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</row>
    <row r="45" spans="1:55" s="320" customFormat="1" ht="21.75" customHeight="1" x14ac:dyDescent="0.15">
      <c r="A45" s="331" t="s">
        <v>1920</v>
      </c>
      <c r="B45" s="239" t="s">
        <v>2043</v>
      </c>
      <c r="C45" s="222" t="s">
        <v>2044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95"/>
      <c r="Q45" s="95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181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</row>
    <row r="46" spans="1:55" ht="21" x14ac:dyDescent="0.15">
      <c r="A46" s="83" t="s">
        <v>1688</v>
      </c>
      <c r="B46" s="239" t="s">
        <v>1735</v>
      </c>
      <c r="C46" s="222" t="s">
        <v>1712</v>
      </c>
      <c r="D46" s="383">
        <f t="shared" ref="D46:AC46" si="13">D47+D48+D49</f>
        <v>0</v>
      </c>
      <c r="E46" s="383">
        <f t="shared" si="13"/>
        <v>0</v>
      </c>
      <c r="F46" s="383">
        <f t="shared" si="13"/>
        <v>0</v>
      </c>
      <c r="G46" s="383">
        <f t="shared" si="13"/>
        <v>0</v>
      </c>
      <c r="H46" s="383">
        <f t="shared" si="13"/>
        <v>0</v>
      </c>
      <c r="I46" s="383">
        <f t="shared" si="13"/>
        <v>0</v>
      </c>
      <c r="J46" s="383">
        <f t="shared" si="13"/>
        <v>0</v>
      </c>
      <c r="K46" s="383">
        <f t="shared" si="13"/>
        <v>0</v>
      </c>
      <c r="L46" s="383">
        <f t="shared" si="13"/>
        <v>0</v>
      </c>
      <c r="M46" s="383">
        <f t="shared" si="13"/>
        <v>0</v>
      </c>
      <c r="N46" s="383">
        <f t="shared" si="13"/>
        <v>0</v>
      </c>
      <c r="O46" s="383">
        <f t="shared" si="13"/>
        <v>0</v>
      </c>
      <c r="P46" s="383">
        <f t="shared" si="13"/>
        <v>0</v>
      </c>
      <c r="Q46" s="383">
        <f t="shared" si="13"/>
        <v>0</v>
      </c>
      <c r="R46" s="383">
        <f t="shared" si="13"/>
        <v>0</v>
      </c>
      <c r="S46" s="383">
        <f t="shared" si="13"/>
        <v>0</v>
      </c>
      <c r="T46" s="383">
        <f t="shared" si="13"/>
        <v>0</v>
      </c>
      <c r="U46" s="383">
        <f t="shared" si="13"/>
        <v>0</v>
      </c>
      <c r="V46" s="383">
        <f t="shared" si="13"/>
        <v>0</v>
      </c>
      <c r="W46" s="383">
        <f t="shared" si="13"/>
        <v>0</v>
      </c>
      <c r="X46" s="383">
        <f t="shared" si="13"/>
        <v>0</v>
      </c>
      <c r="Y46" s="383">
        <f t="shared" si="13"/>
        <v>0</v>
      </c>
      <c r="Z46" s="383">
        <f t="shared" si="13"/>
        <v>0</v>
      </c>
      <c r="AA46" s="383">
        <f t="shared" si="13"/>
        <v>0</v>
      </c>
      <c r="AB46" s="383">
        <f t="shared" si="13"/>
        <v>0</v>
      </c>
      <c r="AC46" s="383">
        <f t="shared" si="13"/>
        <v>0</v>
      </c>
    </row>
    <row r="47" spans="1:55" ht="21" x14ac:dyDescent="0.15">
      <c r="A47" s="83" t="s">
        <v>1689</v>
      </c>
      <c r="B47" s="239" t="s">
        <v>1736</v>
      </c>
      <c r="C47" s="222" t="s">
        <v>1713</v>
      </c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</row>
    <row r="48" spans="1:55" x14ac:dyDescent="0.15">
      <c r="A48" s="83" t="s">
        <v>1690</v>
      </c>
      <c r="B48" s="239" t="s">
        <v>1737</v>
      </c>
      <c r="C48" s="222" t="s">
        <v>1714</v>
      </c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</row>
    <row r="49" spans="1:55" s="320" customFormat="1" ht="32.25" customHeight="1" x14ac:dyDescent="0.15">
      <c r="A49" s="331" t="s">
        <v>1921</v>
      </c>
      <c r="B49" s="239" t="s">
        <v>2045</v>
      </c>
      <c r="C49" s="222" t="s">
        <v>2047</v>
      </c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95"/>
      <c r="Q49" s="95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181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</row>
    <row r="50" spans="1:55" s="320" customFormat="1" ht="21.75" customHeight="1" x14ac:dyDescent="0.15">
      <c r="A50" s="331" t="s">
        <v>1919</v>
      </c>
      <c r="B50" s="239" t="s">
        <v>2046</v>
      </c>
      <c r="C50" s="222" t="s">
        <v>2048</v>
      </c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95"/>
      <c r="Q50" s="95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181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</row>
    <row r="51" spans="1:55" ht="21" x14ac:dyDescent="0.15">
      <c r="A51" s="83" t="s">
        <v>1691</v>
      </c>
      <c r="B51" s="239" t="s">
        <v>813</v>
      </c>
      <c r="C51" s="222" t="s">
        <v>750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</row>
    <row r="52" spans="1:55" ht="31.5" x14ac:dyDescent="0.15">
      <c r="A52" s="83" t="s">
        <v>1692</v>
      </c>
      <c r="B52" s="239" t="s">
        <v>814</v>
      </c>
      <c r="C52" s="222" t="s">
        <v>751</v>
      </c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</row>
    <row r="53" spans="1:55" x14ac:dyDescent="0.15">
      <c r="A53" s="83" t="s">
        <v>1693</v>
      </c>
      <c r="B53" s="239" t="s">
        <v>1738</v>
      </c>
      <c r="C53" s="222" t="s">
        <v>1715</v>
      </c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</row>
    <row r="54" spans="1:55" x14ac:dyDescent="0.15">
      <c r="A54" s="83" t="s">
        <v>1694</v>
      </c>
      <c r="B54" s="239" t="s">
        <v>1739</v>
      </c>
      <c r="C54" s="222" t="s">
        <v>1716</v>
      </c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</row>
    <row r="55" spans="1:55" ht="21" x14ac:dyDescent="0.15">
      <c r="A55" s="83" t="s">
        <v>1809</v>
      </c>
      <c r="B55" s="239" t="s">
        <v>1740</v>
      </c>
      <c r="C55" s="222" t="s">
        <v>1717</v>
      </c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</row>
    <row r="56" spans="1:55" x14ac:dyDescent="0.15">
      <c r="A56" s="23" t="s">
        <v>231</v>
      </c>
      <c r="B56" s="239" t="s">
        <v>329</v>
      </c>
      <c r="C56" s="41" t="s">
        <v>149</v>
      </c>
      <c r="D56" s="383">
        <f t="shared" ref="D56:AC56" si="14">D57+D58</f>
        <v>0</v>
      </c>
      <c r="E56" s="383">
        <f t="shared" si="14"/>
        <v>0</v>
      </c>
      <c r="F56" s="383">
        <f t="shared" si="14"/>
        <v>0</v>
      </c>
      <c r="G56" s="383">
        <f t="shared" si="14"/>
        <v>0</v>
      </c>
      <c r="H56" s="383">
        <f t="shared" si="14"/>
        <v>0</v>
      </c>
      <c r="I56" s="383">
        <f t="shared" si="14"/>
        <v>0</v>
      </c>
      <c r="J56" s="383">
        <f t="shared" si="14"/>
        <v>0</v>
      </c>
      <c r="K56" s="383">
        <f t="shared" si="14"/>
        <v>0</v>
      </c>
      <c r="L56" s="383">
        <f t="shared" si="14"/>
        <v>0</v>
      </c>
      <c r="M56" s="383">
        <f t="shared" si="14"/>
        <v>0</v>
      </c>
      <c r="N56" s="383">
        <f t="shared" si="14"/>
        <v>0</v>
      </c>
      <c r="O56" s="383">
        <f t="shared" si="14"/>
        <v>0</v>
      </c>
      <c r="P56" s="383">
        <f t="shared" si="14"/>
        <v>0</v>
      </c>
      <c r="Q56" s="383">
        <f t="shared" si="14"/>
        <v>0</v>
      </c>
      <c r="R56" s="383">
        <f t="shared" si="14"/>
        <v>0</v>
      </c>
      <c r="S56" s="383">
        <f t="shared" si="14"/>
        <v>0</v>
      </c>
      <c r="T56" s="383">
        <f t="shared" si="14"/>
        <v>0</v>
      </c>
      <c r="U56" s="383">
        <f t="shared" si="14"/>
        <v>0</v>
      </c>
      <c r="V56" s="383">
        <f t="shared" si="14"/>
        <v>0</v>
      </c>
      <c r="W56" s="383">
        <f t="shared" si="14"/>
        <v>0</v>
      </c>
      <c r="X56" s="383">
        <f t="shared" si="14"/>
        <v>0</v>
      </c>
      <c r="Y56" s="383">
        <f t="shared" si="14"/>
        <v>0</v>
      </c>
      <c r="Z56" s="383">
        <f t="shared" si="14"/>
        <v>0</v>
      </c>
      <c r="AA56" s="383">
        <f t="shared" si="14"/>
        <v>0</v>
      </c>
      <c r="AB56" s="383">
        <f t="shared" si="14"/>
        <v>0</v>
      </c>
      <c r="AC56" s="383">
        <f t="shared" si="14"/>
        <v>0</v>
      </c>
      <c r="AD56" s="181"/>
    </row>
    <row r="57" spans="1:55" ht="11.25" customHeight="1" x14ac:dyDescent="0.15">
      <c r="A57" s="80" t="s">
        <v>278</v>
      </c>
      <c r="B57" s="239" t="s">
        <v>330</v>
      </c>
      <c r="C57" s="41" t="s">
        <v>151</v>
      </c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383"/>
      <c r="O57" s="383"/>
      <c r="P57" s="95"/>
      <c r="Q57" s="95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181"/>
    </row>
    <row r="58" spans="1:55" s="320" customFormat="1" ht="21.75" customHeight="1" x14ac:dyDescent="0.15">
      <c r="A58" s="331" t="s">
        <v>1888</v>
      </c>
      <c r="B58" s="239" t="s">
        <v>442</v>
      </c>
      <c r="C58" s="41" t="s">
        <v>441</v>
      </c>
      <c r="D58" s="383"/>
      <c r="E58" s="383"/>
      <c r="F58" s="383"/>
      <c r="G58" s="383"/>
      <c r="H58" s="383"/>
      <c r="I58" s="383"/>
      <c r="J58" s="383"/>
      <c r="K58" s="383"/>
      <c r="L58" s="383"/>
      <c r="M58" s="383"/>
      <c r="N58" s="383"/>
      <c r="O58" s="383"/>
      <c r="P58" s="95"/>
      <c r="Q58" s="95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181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</row>
    <row r="59" spans="1:55" x14ac:dyDescent="0.15">
      <c r="A59" s="23" t="s">
        <v>232</v>
      </c>
      <c r="B59" s="239" t="s">
        <v>331</v>
      </c>
      <c r="C59" s="41" t="s">
        <v>154</v>
      </c>
      <c r="D59" s="383">
        <f t="shared" ref="D59:AA59" si="15">D60+D61+D62+D63+D64+D67+D68+D71+D72</f>
        <v>0</v>
      </c>
      <c r="E59" s="383">
        <f t="shared" si="15"/>
        <v>0</v>
      </c>
      <c r="F59" s="383">
        <f t="shared" si="15"/>
        <v>0</v>
      </c>
      <c r="G59" s="383">
        <f t="shared" si="15"/>
        <v>0</v>
      </c>
      <c r="H59" s="383">
        <f t="shared" si="15"/>
        <v>0</v>
      </c>
      <c r="I59" s="383">
        <f t="shared" si="15"/>
        <v>0</v>
      </c>
      <c r="J59" s="383">
        <f t="shared" si="15"/>
        <v>0</v>
      </c>
      <c r="K59" s="383">
        <f t="shared" si="15"/>
        <v>0</v>
      </c>
      <c r="L59" s="383">
        <f t="shared" si="15"/>
        <v>0</v>
      </c>
      <c r="M59" s="383">
        <f t="shared" si="15"/>
        <v>0</v>
      </c>
      <c r="N59" s="383">
        <f t="shared" si="15"/>
        <v>0</v>
      </c>
      <c r="O59" s="383">
        <f t="shared" si="15"/>
        <v>0</v>
      </c>
      <c r="P59" s="383">
        <f t="shared" si="15"/>
        <v>0</v>
      </c>
      <c r="Q59" s="383">
        <f t="shared" si="15"/>
        <v>0</v>
      </c>
      <c r="R59" s="383">
        <f t="shared" si="15"/>
        <v>0</v>
      </c>
      <c r="S59" s="383">
        <f t="shared" si="15"/>
        <v>0</v>
      </c>
      <c r="T59" s="383">
        <f t="shared" si="15"/>
        <v>0</v>
      </c>
      <c r="U59" s="383">
        <f t="shared" si="15"/>
        <v>0</v>
      </c>
      <c r="V59" s="383">
        <f t="shared" si="15"/>
        <v>0</v>
      </c>
      <c r="W59" s="383">
        <f t="shared" si="15"/>
        <v>0</v>
      </c>
      <c r="X59" s="383">
        <f t="shared" si="15"/>
        <v>0</v>
      </c>
      <c r="Y59" s="383">
        <f t="shared" si="15"/>
        <v>0</v>
      </c>
      <c r="Z59" s="383">
        <f t="shared" si="15"/>
        <v>0</v>
      </c>
      <c r="AA59" s="383">
        <f t="shared" si="15"/>
        <v>0</v>
      </c>
      <c r="AB59" s="383">
        <f>AB61+AB62+AB63+AB64+AB67+AB68+AB71+AB72</f>
        <v>0</v>
      </c>
      <c r="AC59" s="383">
        <f>AC60+AC61+AC62+AC63+AC64+AC67+AC68+AC71+AC72</f>
        <v>0</v>
      </c>
      <c r="AD59" s="181"/>
    </row>
    <row r="60" spans="1:55" x14ac:dyDescent="0.15">
      <c r="A60" s="48" t="s">
        <v>1013</v>
      </c>
      <c r="B60" s="239" t="s">
        <v>332</v>
      </c>
      <c r="C60" s="41" t="s">
        <v>156</v>
      </c>
      <c r="D60" s="383"/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  <c r="P60" s="95"/>
      <c r="Q60" s="95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 t="s">
        <v>976</v>
      </c>
      <c r="AC60" s="92"/>
      <c r="AD60" s="181"/>
    </row>
    <row r="61" spans="1:55" x14ac:dyDescent="0.15">
      <c r="A61" s="48" t="s">
        <v>1014</v>
      </c>
      <c r="B61" s="239" t="s">
        <v>333</v>
      </c>
      <c r="C61" s="41" t="s">
        <v>158</v>
      </c>
      <c r="D61" s="383"/>
      <c r="E61" s="383"/>
      <c r="F61" s="383"/>
      <c r="G61" s="383"/>
      <c r="H61" s="383"/>
      <c r="I61" s="383"/>
      <c r="J61" s="383"/>
      <c r="K61" s="383"/>
      <c r="L61" s="383"/>
      <c r="M61" s="383"/>
      <c r="N61" s="383"/>
      <c r="O61" s="383"/>
      <c r="P61" s="95"/>
      <c r="Q61" s="95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181"/>
    </row>
    <row r="62" spans="1:55" x14ac:dyDescent="0.15">
      <c r="A62" s="83" t="s">
        <v>1741</v>
      </c>
      <c r="B62" s="239" t="s">
        <v>335</v>
      </c>
      <c r="C62" s="41" t="s">
        <v>160</v>
      </c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95"/>
      <c r="Q62" s="95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181"/>
    </row>
    <row r="63" spans="1:55" x14ac:dyDescent="0.15">
      <c r="A63" s="83" t="s">
        <v>1742</v>
      </c>
      <c r="B63" s="239" t="s">
        <v>1017</v>
      </c>
      <c r="C63" s="41" t="s">
        <v>1018</v>
      </c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95"/>
      <c r="Q63" s="95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181"/>
    </row>
    <row r="64" spans="1:55" x14ac:dyDescent="0.15">
      <c r="A64" s="142" t="s">
        <v>1015</v>
      </c>
      <c r="B64" s="239" t="s">
        <v>1019</v>
      </c>
      <c r="C64" s="222" t="s">
        <v>1020</v>
      </c>
      <c r="D64" s="383">
        <f t="shared" ref="D64:AC64" si="16">D65+D66</f>
        <v>0</v>
      </c>
      <c r="E64" s="383">
        <f t="shared" si="16"/>
        <v>0</v>
      </c>
      <c r="F64" s="383">
        <f t="shared" si="16"/>
        <v>0</v>
      </c>
      <c r="G64" s="383">
        <f t="shared" si="16"/>
        <v>0</v>
      </c>
      <c r="H64" s="383">
        <f t="shared" si="16"/>
        <v>0</v>
      </c>
      <c r="I64" s="383">
        <f t="shared" si="16"/>
        <v>0</v>
      </c>
      <c r="J64" s="383">
        <f t="shared" si="16"/>
        <v>0</v>
      </c>
      <c r="K64" s="383">
        <f t="shared" si="16"/>
        <v>0</v>
      </c>
      <c r="L64" s="383">
        <f t="shared" si="16"/>
        <v>0</v>
      </c>
      <c r="M64" s="383">
        <f t="shared" si="16"/>
        <v>0</v>
      </c>
      <c r="N64" s="383">
        <f t="shared" si="16"/>
        <v>0</v>
      </c>
      <c r="O64" s="383">
        <f t="shared" si="16"/>
        <v>0</v>
      </c>
      <c r="P64" s="383">
        <f t="shared" si="16"/>
        <v>0</v>
      </c>
      <c r="Q64" s="383">
        <f t="shared" si="16"/>
        <v>0</v>
      </c>
      <c r="R64" s="383">
        <f t="shared" si="16"/>
        <v>0</v>
      </c>
      <c r="S64" s="383">
        <f t="shared" si="16"/>
        <v>0</v>
      </c>
      <c r="T64" s="383">
        <f t="shared" si="16"/>
        <v>0</v>
      </c>
      <c r="U64" s="383">
        <f t="shared" si="16"/>
        <v>0</v>
      </c>
      <c r="V64" s="383">
        <f t="shared" si="16"/>
        <v>0</v>
      </c>
      <c r="W64" s="383">
        <f t="shared" si="16"/>
        <v>0</v>
      </c>
      <c r="X64" s="383">
        <f t="shared" si="16"/>
        <v>0</v>
      </c>
      <c r="Y64" s="383">
        <f t="shared" si="16"/>
        <v>0</v>
      </c>
      <c r="Z64" s="383">
        <f t="shared" si="16"/>
        <v>0</v>
      </c>
      <c r="AA64" s="383">
        <f t="shared" si="16"/>
        <v>0</v>
      </c>
      <c r="AB64" s="383">
        <f t="shared" si="16"/>
        <v>0</v>
      </c>
      <c r="AC64" s="383">
        <f t="shared" si="16"/>
        <v>0</v>
      </c>
      <c r="AD64" s="181"/>
    </row>
    <row r="65" spans="1:55" x14ac:dyDescent="0.15">
      <c r="A65" s="80" t="s">
        <v>1016</v>
      </c>
      <c r="B65" s="239" t="s">
        <v>1022</v>
      </c>
      <c r="C65" s="222" t="s">
        <v>1023</v>
      </c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95"/>
      <c r="Q65" s="95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181"/>
    </row>
    <row r="66" spans="1:55" s="320" customFormat="1" ht="22.5" customHeight="1" x14ac:dyDescent="0.15">
      <c r="A66" s="331" t="s">
        <v>1890</v>
      </c>
      <c r="B66" s="239" t="s">
        <v>2049</v>
      </c>
      <c r="C66" s="222" t="s">
        <v>2050</v>
      </c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95"/>
      <c r="Q66" s="95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181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</row>
    <row r="67" spans="1:55" x14ac:dyDescent="0.15">
      <c r="A67" s="80" t="s">
        <v>632</v>
      </c>
      <c r="B67" s="239" t="s">
        <v>1743</v>
      </c>
      <c r="C67" s="222" t="s">
        <v>1744</v>
      </c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95"/>
      <c r="Q67" s="95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5"/>
      <c r="AC67" s="179"/>
      <c r="AD67" s="181"/>
    </row>
    <row r="68" spans="1:55" x14ac:dyDescent="0.15">
      <c r="A68" s="80" t="s">
        <v>591</v>
      </c>
      <c r="B68" s="239" t="s">
        <v>1745</v>
      </c>
      <c r="C68" s="222" t="s">
        <v>1746</v>
      </c>
      <c r="D68" s="383">
        <f t="shared" ref="D68:AA68" si="17">D69+D70</f>
        <v>0</v>
      </c>
      <c r="E68" s="383">
        <f t="shared" si="17"/>
        <v>0</v>
      </c>
      <c r="F68" s="383">
        <f t="shared" si="17"/>
        <v>0</v>
      </c>
      <c r="G68" s="383">
        <f t="shared" si="17"/>
        <v>0</v>
      </c>
      <c r="H68" s="383">
        <f t="shared" si="17"/>
        <v>0</v>
      </c>
      <c r="I68" s="383">
        <f t="shared" si="17"/>
        <v>0</v>
      </c>
      <c r="J68" s="383">
        <f t="shared" si="17"/>
        <v>0</v>
      </c>
      <c r="K68" s="383">
        <f t="shared" si="17"/>
        <v>0</v>
      </c>
      <c r="L68" s="383">
        <f t="shared" si="17"/>
        <v>0</v>
      </c>
      <c r="M68" s="383">
        <f t="shared" si="17"/>
        <v>0</v>
      </c>
      <c r="N68" s="383">
        <f t="shared" si="17"/>
        <v>0</v>
      </c>
      <c r="O68" s="383">
        <f t="shared" si="17"/>
        <v>0</v>
      </c>
      <c r="P68" s="383">
        <f t="shared" si="17"/>
        <v>0</v>
      </c>
      <c r="Q68" s="383">
        <f t="shared" si="17"/>
        <v>0</v>
      </c>
      <c r="R68" s="383">
        <f t="shared" si="17"/>
        <v>0</v>
      </c>
      <c r="S68" s="383">
        <f t="shared" si="17"/>
        <v>0</v>
      </c>
      <c r="T68" s="383">
        <f t="shared" si="17"/>
        <v>0</v>
      </c>
      <c r="U68" s="383">
        <f t="shared" si="17"/>
        <v>0</v>
      </c>
      <c r="V68" s="383">
        <f t="shared" si="17"/>
        <v>0</v>
      </c>
      <c r="W68" s="383">
        <f t="shared" si="17"/>
        <v>0</v>
      </c>
      <c r="X68" s="383">
        <f t="shared" si="17"/>
        <v>0</v>
      </c>
      <c r="Y68" s="383">
        <f t="shared" si="17"/>
        <v>0</v>
      </c>
      <c r="Z68" s="383">
        <f t="shared" si="17"/>
        <v>0</v>
      </c>
      <c r="AA68" s="383">
        <f t="shared" si="17"/>
        <v>0</v>
      </c>
      <c r="AB68" s="383">
        <f>AB70</f>
        <v>0</v>
      </c>
      <c r="AC68" s="383">
        <f>AC69+AC70</f>
        <v>0</v>
      </c>
      <c r="AD68" s="181"/>
    </row>
    <row r="69" spans="1:55" x14ac:dyDescent="0.15">
      <c r="A69" s="80" t="s">
        <v>1021</v>
      </c>
      <c r="B69" s="264" t="s">
        <v>1747</v>
      </c>
      <c r="C69" s="222" t="s">
        <v>1748</v>
      </c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 t="s">
        <v>1</v>
      </c>
      <c r="AC69" s="95"/>
      <c r="AD69" s="181"/>
    </row>
    <row r="70" spans="1:55" s="320" customFormat="1" ht="12" customHeight="1" x14ac:dyDescent="0.15">
      <c r="A70" s="331" t="s">
        <v>1891</v>
      </c>
      <c r="B70" s="264" t="s">
        <v>2051</v>
      </c>
      <c r="C70" s="222" t="s">
        <v>2052</v>
      </c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95"/>
      <c r="Q70" s="95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181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</row>
    <row r="71" spans="1:55" ht="21" x14ac:dyDescent="0.15">
      <c r="A71" s="80" t="s">
        <v>1749</v>
      </c>
      <c r="B71" s="264" t="s">
        <v>1750</v>
      </c>
      <c r="C71" s="222" t="s">
        <v>1751</v>
      </c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181"/>
    </row>
    <row r="72" spans="1:55" s="320" customFormat="1" ht="15" customHeight="1" x14ac:dyDescent="0.15">
      <c r="A72" s="331" t="s">
        <v>1889</v>
      </c>
      <c r="B72" s="264" t="s">
        <v>2053</v>
      </c>
      <c r="C72" s="222" t="s">
        <v>2054</v>
      </c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95"/>
      <c r="Q72" s="95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181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</row>
    <row r="73" spans="1:55" x14ac:dyDescent="0.15">
      <c r="A73" s="23" t="s">
        <v>233</v>
      </c>
      <c r="B73" s="239" t="s">
        <v>336</v>
      </c>
      <c r="C73" s="41" t="s">
        <v>162</v>
      </c>
      <c r="D73" s="383">
        <f t="shared" ref="D73:AC73" si="18">D74+D75+D76</f>
        <v>0</v>
      </c>
      <c r="E73" s="383">
        <f t="shared" si="18"/>
        <v>0</v>
      </c>
      <c r="F73" s="383">
        <f t="shared" si="18"/>
        <v>0</v>
      </c>
      <c r="G73" s="383">
        <f t="shared" si="18"/>
        <v>0</v>
      </c>
      <c r="H73" s="383">
        <f t="shared" si="18"/>
        <v>0</v>
      </c>
      <c r="I73" s="383">
        <f t="shared" si="18"/>
        <v>0</v>
      </c>
      <c r="J73" s="383">
        <f t="shared" si="18"/>
        <v>0</v>
      </c>
      <c r="K73" s="383">
        <f t="shared" si="18"/>
        <v>0</v>
      </c>
      <c r="L73" s="383">
        <f t="shared" si="18"/>
        <v>0</v>
      </c>
      <c r="M73" s="383">
        <f t="shared" si="18"/>
        <v>0</v>
      </c>
      <c r="N73" s="383">
        <f t="shared" si="18"/>
        <v>0</v>
      </c>
      <c r="O73" s="383">
        <f t="shared" si="18"/>
        <v>0</v>
      </c>
      <c r="P73" s="383">
        <f t="shared" si="18"/>
        <v>0</v>
      </c>
      <c r="Q73" s="383">
        <f t="shared" si="18"/>
        <v>0</v>
      </c>
      <c r="R73" s="383">
        <f t="shared" si="18"/>
        <v>0</v>
      </c>
      <c r="S73" s="383">
        <f t="shared" si="18"/>
        <v>0</v>
      </c>
      <c r="T73" s="383">
        <f t="shared" si="18"/>
        <v>0</v>
      </c>
      <c r="U73" s="383">
        <f t="shared" si="18"/>
        <v>0</v>
      </c>
      <c r="V73" s="383">
        <f t="shared" si="18"/>
        <v>0</v>
      </c>
      <c r="W73" s="383">
        <f t="shared" si="18"/>
        <v>0</v>
      </c>
      <c r="X73" s="383">
        <f t="shared" si="18"/>
        <v>0</v>
      </c>
      <c r="Y73" s="383">
        <f t="shared" si="18"/>
        <v>0</v>
      </c>
      <c r="Z73" s="383">
        <f t="shared" si="18"/>
        <v>0</v>
      </c>
      <c r="AA73" s="383">
        <f t="shared" si="18"/>
        <v>0</v>
      </c>
      <c r="AB73" s="383">
        <f t="shared" si="18"/>
        <v>0</v>
      </c>
      <c r="AC73" s="383">
        <f t="shared" si="18"/>
        <v>0</v>
      </c>
      <c r="AD73" s="181"/>
    </row>
    <row r="74" spans="1:55" x14ac:dyDescent="0.15">
      <c r="A74" s="80" t="s">
        <v>279</v>
      </c>
      <c r="B74" s="239" t="s">
        <v>337</v>
      </c>
      <c r="C74" s="41" t="s">
        <v>111</v>
      </c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</row>
    <row r="75" spans="1:55" x14ac:dyDescent="0.15">
      <c r="A75" s="80" t="s">
        <v>633</v>
      </c>
      <c r="B75" s="239" t="s">
        <v>338</v>
      </c>
      <c r="C75" s="222" t="s">
        <v>113</v>
      </c>
      <c r="D75" s="383"/>
      <c r="E75" s="383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</row>
    <row r="76" spans="1:55" s="320" customFormat="1" ht="23.25" customHeight="1" x14ac:dyDescent="0.15">
      <c r="A76" s="331" t="s">
        <v>1892</v>
      </c>
      <c r="B76" s="239" t="s">
        <v>340</v>
      </c>
      <c r="C76" s="222" t="s">
        <v>117</v>
      </c>
      <c r="D76" s="383"/>
      <c r="E76" s="383"/>
      <c r="F76" s="383"/>
      <c r="G76" s="383"/>
      <c r="H76" s="383"/>
      <c r="I76" s="383"/>
      <c r="J76" s="383"/>
      <c r="K76" s="383"/>
      <c r="L76" s="383"/>
      <c r="M76" s="383"/>
      <c r="N76" s="383"/>
      <c r="O76" s="383"/>
      <c r="P76" s="95"/>
      <c r="Q76" s="95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181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</row>
    <row r="77" spans="1:55" x14ac:dyDescent="0.15">
      <c r="A77" s="23" t="s">
        <v>1070</v>
      </c>
      <c r="B77" s="239" t="s">
        <v>344</v>
      </c>
      <c r="C77" s="41" t="s">
        <v>164</v>
      </c>
      <c r="D77" s="383">
        <f t="shared" ref="D77:AC77" si="19">D78+D79+D80+D81</f>
        <v>0</v>
      </c>
      <c r="E77" s="383">
        <f t="shared" si="19"/>
        <v>0</v>
      </c>
      <c r="F77" s="383">
        <f t="shared" si="19"/>
        <v>0</v>
      </c>
      <c r="G77" s="383">
        <f t="shared" si="19"/>
        <v>0</v>
      </c>
      <c r="H77" s="383">
        <f t="shared" si="19"/>
        <v>0</v>
      </c>
      <c r="I77" s="383">
        <f t="shared" si="19"/>
        <v>0</v>
      </c>
      <c r="J77" s="383">
        <f t="shared" si="19"/>
        <v>0</v>
      </c>
      <c r="K77" s="383">
        <f t="shared" si="19"/>
        <v>0</v>
      </c>
      <c r="L77" s="383">
        <f t="shared" si="19"/>
        <v>0</v>
      </c>
      <c r="M77" s="383">
        <f t="shared" si="19"/>
        <v>0</v>
      </c>
      <c r="N77" s="383">
        <f t="shared" si="19"/>
        <v>0</v>
      </c>
      <c r="O77" s="383">
        <f t="shared" si="19"/>
        <v>0</v>
      </c>
      <c r="P77" s="383">
        <f t="shared" si="19"/>
        <v>0</v>
      </c>
      <c r="Q77" s="383">
        <f t="shared" si="19"/>
        <v>0</v>
      </c>
      <c r="R77" s="383">
        <f t="shared" si="19"/>
        <v>0</v>
      </c>
      <c r="S77" s="383">
        <f t="shared" si="19"/>
        <v>0</v>
      </c>
      <c r="T77" s="383">
        <f t="shared" si="19"/>
        <v>0</v>
      </c>
      <c r="U77" s="383">
        <f t="shared" si="19"/>
        <v>0</v>
      </c>
      <c r="V77" s="383">
        <f t="shared" si="19"/>
        <v>0</v>
      </c>
      <c r="W77" s="383">
        <f t="shared" si="19"/>
        <v>0</v>
      </c>
      <c r="X77" s="383">
        <f t="shared" si="19"/>
        <v>0</v>
      </c>
      <c r="Y77" s="383">
        <f t="shared" si="19"/>
        <v>0</v>
      </c>
      <c r="Z77" s="383">
        <f t="shared" si="19"/>
        <v>0</v>
      </c>
      <c r="AA77" s="383">
        <f t="shared" si="19"/>
        <v>0</v>
      </c>
      <c r="AB77" s="383">
        <f t="shared" si="19"/>
        <v>0</v>
      </c>
      <c r="AC77" s="383">
        <f t="shared" si="19"/>
        <v>0</v>
      </c>
    </row>
    <row r="78" spans="1:55" x14ac:dyDescent="0.15">
      <c r="A78" s="80" t="s">
        <v>1278</v>
      </c>
      <c r="B78" s="239" t="s">
        <v>405</v>
      </c>
      <c r="C78" s="41" t="s">
        <v>254</v>
      </c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</row>
    <row r="79" spans="1:55" x14ac:dyDescent="0.15">
      <c r="A79" s="80" t="s">
        <v>1279</v>
      </c>
      <c r="B79" s="239" t="s">
        <v>406</v>
      </c>
      <c r="C79" s="41" t="s">
        <v>255</v>
      </c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</row>
    <row r="80" spans="1:55" x14ac:dyDescent="0.15">
      <c r="A80" s="80" t="s">
        <v>1280</v>
      </c>
      <c r="B80" s="239" t="s">
        <v>407</v>
      </c>
      <c r="C80" s="41" t="s">
        <v>256</v>
      </c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</row>
    <row r="81" spans="1:55" s="320" customFormat="1" ht="23.25" customHeight="1" x14ac:dyDescent="0.15">
      <c r="A81" s="331" t="s">
        <v>1893</v>
      </c>
      <c r="B81" s="239" t="s">
        <v>2055</v>
      </c>
      <c r="C81" s="41" t="s">
        <v>2056</v>
      </c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95"/>
      <c r="Q81" s="95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181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</row>
    <row r="82" spans="1:55" x14ac:dyDescent="0.15">
      <c r="A82" s="180" t="s">
        <v>234</v>
      </c>
      <c r="B82" s="239" t="s">
        <v>345</v>
      </c>
      <c r="C82" s="222" t="s">
        <v>135</v>
      </c>
      <c r="D82" s="452">
        <f t="shared" ref="D82:AA82" si="20">D85+D87+D90+D98</f>
        <v>0</v>
      </c>
      <c r="E82" s="452">
        <f t="shared" si="20"/>
        <v>0</v>
      </c>
      <c r="F82" s="452">
        <f t="shared" si="20"/>
        <v>0</v>
      </c>
      <c r="G82" s="452">
        <f t="shared" si="20"/>
        <v>0</v>
      </c>
      <c r="H82" s="452">
        <f t="shared" si="20"/>
        <v>0</v>
      </c>
      <c r="I82" s="452">
        <f t="shared" si="20"/>
        <v>0</v>
      </c>
      <c r="J82" s="452">
        <f t="shared" si="20"/>
        <v>0</v>
      </c>
      <c r="K82" s="452">
        <f t="shared" si="20"/>
        <v>0</v>
      </c>
      <c r="L82" s="452">
        <f t="shared" si="20"/>
        <v>0</v>
      </c>
      <c r="M82" s="452">
        <f t="shared" si="20"/>
        <v>0</v>
      </c>
      <c r="N82" s="452">
        <f t="shared" si="20"/>
        <v>0</v>
      </c>
      <c r="O82" s="452">
        <f t="shared" si="20"/>
        <v>0</v>
      </c>
      <c r="P82" s="452">
        <f t="shared" si="20"/>
        <v>0</v>
      </c>
      <c r="Q82" s="452">
        <f t="shared" si="20"/>
        <v>0</v>
      </c>
      <c r="R82" s="452">
        <f t="shared" si="20"/>
        <v>0</v>
      </c>
      <c r="S82" s="452">
        <f t="shared" si="20"/>
        <v>0</v>
      </c>
      <c r="T82" s="452">
        <f t="shared" si="20"/>
        <v>0</v>
      </c>
      <c r="U82" s="452">
        <f t="shared" si="20"/>
        <v>0</v>
      </c>
      <c r="V82" s="452">
        <f t="shared" si="20"/>
        <v>0</v>
      </c>
      <c r="W82" s="452">
        <f t="shared" si="20"/>
        <v>0</v>
      </c>
      <c r="X82" s="452">
        <f t="shared" si="20"/>
        <v>0</v>
      </c>
      <c r="Y82" s="452">
        <f t="shared" si="20"/>
        <v>0</v>
      </c>
      <c r="Z82" s="452">
        <f t="shared" si="20"/>
        <v>0</v>
      </c>
      <c r="AA82" s="452">
        <f t="shared" si="20"/>
        <v>0</v>
      </c>
      <c r="AB82" s="452" t="s">
        <v>1</v>
      </c>
      <c r="AC82" s="452">
        <f>AC85+AC87+AC90+AC98</f>
        <v>0</v>
      </c>
    </row>
    <row r="83" spans="1:55" x14ac:dyDescent="0.15">
      <c r="A83" s="80" t="s">
        <v>280</v>
      </c>
      <c r="B83" s="264" t="s">
        <v>1448</v>
      </c>
      <c r="C83" s="222" t="s">
        <v>166</v>
      </c>
      <c r="D83" s="383"/>
      <c r="E83" s="383"/>
      <c r="F83" s="383"/>
      <c r="G83" s="383"/>
      <c r="H83" s="383"/>
      <c r="I83" s="383"/>
      <c r="J83" s="383"/>
      <c r="K83" s="383"/>
      <c r="L83" s="383"/>
      <c r="M83" s="383"/>
      <c r="N83" s="383"/>
      <c r="O83" s="383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 t="s">
        <v>1</v>
      </c>
      <c r="AC83" s="95"/>
    </row>
    <row r="84" spans="1:55" x14ac:dyDescent="0.15">
      <c r="A84" s="80" t="s">
        <v>1071</v>
      </c>
      <c r="B84" s="264" t="s">
        <v>1449</v>
      </c>
      <c r="C84" s="222" t="s">
        <v>589</v>
      </c>
      <c r="D84" s="383"/>
      <c r="E84" s="383"/>
      <c r="F84" s="383"/>
      <c r="G84" s="383"/>
      <c r="H84" s="383"/>
      <c r="I84" s="383"/>
      <c r="J84" s="383"/>
      <c r="K84" s="383"/>
      <c r="L84" s="383"/>
      <c r="M84" s="383"/>
      <c r="N84" s="383"/>
      <c r="O84" s="383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 t="s">
        <v>1</v>
      </c>
      <c r="AC84" s="95"/>
    </row>
    <row r="85" spans="1:55" x14ac:dyDescent="0.15">
      <c r="A85" s="80" t="s">
        <v>634</v>
      </c>
      <c r="B85" s="264" t="s">
        <v>346</v>
      </c>
      <c r="C85" s="222" t="s">
        <v>168</v>
      </c>
      <c r="D85" s="383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 t="s">
        <v>1</v>
      </c>
      <c r="AC85" s="95"/>
    </row>
    <row r="86" spans="1:55" x14ac:dyDescent="0.15">
      <c r="A86" s="449" t="s">
        <v>2109</v>
      </c>
      <c r="B86" s="264" t="s">
        <v>2129</v>
      </c>
      <c r="C86" s="222" t="s">
        <v>2110</v>
      </c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</row>
    <row r="87" spans="1:55" ht="21" x14ac:dyDescent="0.15">
      <c r="A87" s="80" t="s">
        <v>1345</v>
      </c>
      <c r="B87" s="264" t="s">
        <v>347</v>
      </c>
      <c r="C87" s="222" t="s">
        <v>169</v>
      </c>
      <c r="D87" s="383"/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 t="s">
        <v>1</v>
      </c>
      <c r="AC87" s="95"/>
    </row>
    <row r="88" spans="1:55" x14ac:dyDescent="0.15">
      <c r="A88" s="449" t="s">
        <v>2109</v>
      </c>
      <c r="B88" s="371" t="s">
        <v>2130</v>
      </c>
      <c r="C88" s="222" t="s">
        <v>257</v>
      </c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</row>
    <row r="89" spans="1:55" x14ac:dyDescent="0.15">
      <c r="A89" s="449" t="s">
        <v>2111</v>
      </c>
      <c r="B89" s="264" t="s">
        <v>409</v>
      </c>
      <c r="C89" s="222" t="s">
        <v>258</v>
      </c>
      <c r="D89" s="383"/>
      <c r="E89" s="383"/>
      <c r="F89" s="383"/>
      <c r="G89" s="383"/>
      <c r="H89" s="383"/>
      <c r="I89" s="383"/>
      <c r="J89" s="383"/>
      <c r="K89" s="383"/>
      <c r="L89" s="383"/>
      <c r="M89" s="383"/>
      <c r="N89" s="383"/>
      <c r="O89" s="383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</row>
    <row r="90" spans="1:55" x14ac:dyDescent="0.15">
      <c r="A90" s="80" t="s">
        <v>1346</v>
      </c>
      <c r="B90" s="264" t="s">
        <v>348</v>
      </c>
      <c r="C90" s="222" t="s">
        <v>259</v>
      </c>
      <c r="D90" s="383">
        <f>D91+D93+D96</f>
        <v>0</v>
      </c>
      <c r="E90" s="383">
        <f t="shared" ref="E90:X90" si="21">E91+E93+E96</f>
        <v>0</v>
      </c>
      <c r="F90" s="383">
        <f t="shared" si="21"/>
        <v>0</v>
      </c>
      <c r="G90" s="383">
        <f t="shared" si="21"/>
        <v>0</v>
      </c>
      <c r="H90" s="383">
        <f t="shared" si="21"/>
        <v>0</v>
      </c>
      <c r="I90" s="383">
        <f t="shared" si="21"/>
        <v>0</v>
      </c>
      <c r="J90" s="383">
        <f t="shared" si="21"/>
        <v>0</v>
      </c>
      <c r="K90" s="383">
        <f t="shared" si="21"/>
        <v>0</v>
      </c>
      <c r="L90" s="383">
        <f t="shared" si="21"/>
        <v>0</v>
      </c>
      <c r="M90" s="383">
        <f t="shared" si="21"/>
        <v>0</v>
      </c>
      <c r="N90" s="383">
        <f t="shared" si="21"/>
        <v>0</v>
      </c>
      <c r="O90" s="383">
        <f t="shared" si="21"/>
        <v>0</v>
      </c>
      <c r="P90" s="383">
        <f t="shared" si="21"/>
        <v>0</v>
      </c>
      <c r="Q90" s="383">
        <f t="shared" si="21"/>
        <v>0</v>
      </c>
      <c r="R90" s="383">
        <f t="shared" si="21"/>
        <v>0</v>
      </c>
      <c r="S90" s="383">
        <f t="shared" si="21"/>
        <v>0</v>
      </c>
      <c r="T90" s="383">
        <f t="shared" si="21"/>
        <v>0</v>
      </c>
      <c r="U90" s="383">
        <f t="shared" si="21"/>
        <v>0</v>
      </c>
      <c r="V90" s="383">
        <f t="shared" si="21"/>
        <v>0</v>
      </c>
      <c r="W90" s="383">
        <f t="shared" si="21"/>
        <v>0</v>
      </c>
      <c r="X90" s="383">
        <f t="shared" si="21"/>
        <v>0</v>
      </c>
      <c r="Y90" s="383">
        <f>Y91+Y93+Y96</f>
        <v>0</v>
      </c>
      <c r="Z90" s="383">
        <f t="shared" ref="Z90" si="22">Z91+Z93+Z96</f>
        <v>0</v>
      </c>
      <c r="AA90" s="383">
        <f t="shared" ref="AA90:AC90" si="23">AA91+AA93+AA96</f>
        <v>0</v>
      </c>
      <c r="AB90" s="105" t="s">
        <v>1</v>
      </c>
      <c r="AC90" s="383">
        <f t="shared" si="23"/>
        <v>0</v>
      </c>
    </row>
    <row r="91" spans="1:55" x14ac:dyDescent="0.15">
      <c r="A91" s="80" t="s">
        <v>1144</v>
      </c>
      <c r="B91" s="264" t="s">
        <v>408</v>
      </c>
      <c r="C91" s="222" t="s">
        <v>260</v>
      </c>
      <c r="D91" s="383"/>
      <c r="E91" s="383"/>
      <c r="F91" s="383"/>
      <c r="G91" s="383"/>
      <c r="H91" s="383"/>
      <c r="I91" s="383"/>
      <c r="J91" s="383"/>
      <c r="K91" s="383"/>
      <c r="L91" s="383"/>
      <c r="M91" s="383"/>
      <c r="N91" s="383"/>
      <c r="O91" s="383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 t="s">
        <v>1</v>
      </c>
      <c r="AC91" s="95"/>
    </row>
    <row r="92" spans="1:55" x14ac:dyDescent="0.15">
      <c r="A92" s="449" t="s">
        <v>2112</v>
      </c>
      <c r="B92" s="264" t="s">
        <v>2128</v>
      </c>
      <c r="C92" s="222" t="s">
        <v>2113</v>
      </c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</row>
    <row r="93" spans="1:55" x14ac:dyDescent="0.15">
      <c r="A93" s="80" t="s">
        <v>635</v>
      </c>
      <c r="B93" s="264" t="s">
        <v>349</v>
      </c>
      <c r="C93" s="222" t="s">
        <v>1810</v>
      </c>
      <c r="D93" s="383">
        <f>D94+D95</f>
        <v>0</v>
      </c>
      <c r="E93" s="383">
        <f t="shared" ref="E93:AA93" si="24">E94+E95</f>
        <v>0</v>
      </c>
      <c r="F93" s="383">
        <f t="shared" si="24"/>
        <v>0</v>
      </c>
      <c r="G93" s="383">
        <f t="shared" si="24"/>
        <v>0</v>
      </c>
      <c r="H93" s="383">
        <f t="shared" si="24"/>
        <v>0</v>
      </c>
      <c r="I93" s="383">
        <f t="shared" si="24"/>
        <v>0</v>
      </c>
      <c r="J93" s="383">
        <f t="shared" si="24"/>
        <v>0</v>
      </c>
      <c r="K93" s="383">
        <f t="shared" si="24"/>
        <v>0</v>
      </c>
      <c r="L93" s="383">
        <f t="shared" si="24"/>
        <v>0</v>
      </c>
      <c r="M93" s="383">
        <f t="shared" si="24"/>
        <v>0</v>
      </c>
      <c r="N93" s="383">
        <f t="shared" si="24"/>
        <v>0</v>
      </c>
      <c r="O93" s="383">
        <f t="shared" si="24"/>
        <v>0</v>
      </c>
      <c r="P93" s="383">
        <f t="shared" si="24"/>
        <v>0</v>
      </c>
      <c r="Q93" s="383">
        <f t="shared" si="24"/>
        <v>0</v>
      </c>
      <c r="R93" s="383">
        <f t="shared" si="24"/>
        <v>0</v>
      </c>
      <c r="S93" s="383">
        <f t="shared" si="24"/>
        <v>0</v>
      </c>
      <c r="T93" s="383">
        <f t="shared" si="24"/>
        <v>0</v>
      </c>
      <c r="U93" s="383">
        <f t="shared" si="24"/>
        <v>0</v>
      </c>
      <c r="V93" s="383">
        <f t="shared" si="24"/>
        <v>0</v>
      </c>
      <c r="W93" s="383">
        <f t="shared" si="24"/>
        <v>0</v>
      </c>
      <c r="X93" s="383">
        <f t="shared" si="24"/>
        <v>0</v>
      </c>
      <c r="Y93" s="383">
        <f t="shared" si="24"/>
        <v>0</v>
      </c>
      <c r="Z93" s="383">
        <f t="shared" si="24"/>
        <v>0</v>
      </c>
      <c r="AA93" s="383">
        <f t="shared" si="24"/>
        <v>0</v>
      </c>
      <c r="AB93" s="342" t="s">
        <v>1</v>
      </c>
      <c r="AC93" s="383">
        <f>AC94+AC95</f>
        <v>0</v>
      </c>
    </row>
    <row r="94" spans="1:55" x14ac:dyDescent="0.15">
      <c r="A94" s="80" t="s">
        <v>1024</v>
      </c>
      <c r="B94" s="264" t="s">
        <v>410</v>
      </c>
      <c r="C94" s="222" t="s">
        <v>1811</v>
      </c>
      <c r="D94" s="383"/>
      <c r="E94" s="383"/>
      <c r="F94" s="383"/>
      <c r="G94" s="383"/>
      <c r="H94" s="383"/>
      <c r="I94" s="383"/>
      <c r="J94" s="383"/>
      <c r="K94" s="383"/>
      <c r="L94" s="383"/>
      <c r="M94" s="383"/>
      <c r="N94" s="383"/>
      <c r="O94" s="383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342" t="s">
        <v>1</v>
      </c>
      <c r="AC94" s="95"/>
    </row>
    <row r="95" spans="1:55" s="320" customFormat="1" ht="23.25" customHeight="1" x14ac:dyDescent="0.15">
      <c r="A95" s="331" t="s">
        <v>1894</v>
      </c>
      <c r="B95" s="264" t="s">
        <v>1943</v>
      </c>
      <c r="C95" s="222" t="s">
        <v>2057</v>
      </c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95"/>
      <c r="Q95" s="95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 t="s">
        <v>1</v>
      </c>
      <c r="AC95" s="92"/>
      <c r="AD95" s="181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</row>
    <row r="96" spans="1:55" s="320" customFormat="1" ht="23.25" customHeight="1" x14ac:dyDescent="0.15">
      <c r="A96" s="449" t="s">
        <v>2114</v>
      </c>
      <c r="B96" s="264" t="s">
        <v>2126</v>
      </c>
      <c r="C96" s="372" t="s">
        <v>2115</v>
      </c>
      <c r="D96" s="383"/>
      <c r="E96" s="383"/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95"/>
      <c r="Q96" s="95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181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</row>
    <row r="97" spans="1:55" s="320" customFormat="1" ht="23.25" customHeight="1" x14ac:dyDescent="0.15">
      <c r="A97" s="449" t="s">
        <v>2116</v>
      </c>
      <c r="B97" s="264" t="s">
        <v>2127</v>
      </c>
      <c r="C97" s="372" t="s">
        <v>2117</v>
      </c>
      <c r="D97" s="383"/>
      <c r="E97" s="383"/>
      <c r="F97" s="383"/>
      <c r="G97" s="383"/>
      <c r="H97" s="383"/>
      <c r="I97" s="383"/>
      <c r="J97" s="383"/>
      <c r="K97" s="383"/>
      <c r="L97" s="383"/>
      <c r="M97" s="383"/>
      <c r="N97" s="383"/>
      <c r="O97" s="383"/>
      <c r="P97" s="95"/>
      <c r="Q97" s="95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181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</row>
    <row r="98" spans="1:55" x14ac:dyDescent="0.15">
      <c r="A98" s="80" t="s">
        <v>1347</v>
      </c>
      <c r="B98" s="264" t="s">
        <v>350</v>
      </c>
      <c r="C98" s="222" t="s">
        <v>298</v>
      </c>
      <c r="D98" s="383">
        <f t="shared" ref="D98:AA98" si="25">D99+D102+D105</f>
        <v>0</v>
      </c>
      <c r="E98" s="383">
        <f t="shared" si="25"/>
        <v>0</v>
      </c>
      <c r="F98" s="383">
        <f t="shared" si="25"/>
        <v>0</v>
      </c>
      <c r="G98" s="383">
        <f t="shared" si="25"/>
        <v>0</v>
      </c>
      <c r="H98" s="383">
        <f t="shared" si="25"/>
        <v>0</v>
      </c>
      <c r="I98" s="383">
        <f t="shared" si="25"/>
        <v>0</v>
      </c>
      <c r="J98" s="383">
        <f t="shared" si="25"/>
        <v>0</v>
      </c>
      <c r="K98" s="383">
        <f t="shared" si="25"/>
        <v>0</v>
      </c>
      <c r="L98" s="383">
        <f t="shared" si="25"/>
        <v>0</v>
      </c>
      <c r="M98" s="383">
        <f t="shared" si="25"/>
        <v>0</v>
      </c>
      <c r="N98" s="383">
        <f t="shared" si="25"/>
        <v>0</v>
      </c>
      <c r="O98" s="383">
        <f t="shared" si="25"/>
        <v>0</v>
      </c>
      <c r="P98" s="383">
        <f t="shared" si="25"/>
        <v>0</v>
      </c>
      <c r="Q98" s="383">
        <f t="shared" si="25"/>
        <v>0</v>
      </c>
      <c r="R98" s="383">
        <f t="shared" si="25"/>
        <v>0</v>
      </c>
      <c r="S98" s="383">
        <f t="shared" si="25"/>
        <v>0</v>
      </c>
      <c r="T98" s="383">
        <f t="shared" si="25"/>
        <v>0</v>
      </c>
      <c r="U98" s="383">
        <f t="shared" si="25"/>
        <v>0</v>
      </c>
      <c r="V98" s="383">
        <f t="shared" si="25"/>
        <v>0</v>
      </c>
      <c r="W98" s="383">
        <f t="shared" si="25"/>
        <v>0</v>
      </c>
      <c r="X98" s="383">
        <f t="shared" si="25"/>
        <v>0</v>
      </c>
      <c r="Y98" s="383">
        <f t="shared" si="25"/>
        <v>0</v>
      </c>
      <c r="Z98" s="383">
        <f t="shared" si="25"/>
        <v>0</v>
      </c>
      <c r="AA98" s="383">
        <f t="shared" si="25"/>
        <v>0</v>
      </c>
      <c r="AB98" s="95" t="s">
        <v>1</v>
      </c>
      <c r="AC98" s="383">
        <f>AC99+AC102+AC105</f>
        <v>0</v>
      </c>
    </row>
    <row r="99" spans="1:55" x14ac:dyDescent="0.15">
      <c r="A99" s="80" t="s">
        <v>1348</v>
      </c>
      <c r="B99" s="264" t="s">
        <v>817</v>
      </c>
      <c r="C99" s="222" t="s">
        <v>752</v>
      </c>
      <c r="D99" s="383"/>
      <c r="E99" s="383"/>
      <c r="F99" s="383"/>
      <c r="G99" s="383"/>
      <c r="H99" s="383"/>
      <c r="I99" s="383"/>
      <c r="J99" s="383"/>
      <c r="K99" s="383"/>
      <c r="L99" s="383"/>
      <c r="M99" s="383"/>
      <c r="N99" s="383"/>
      <c r="O99" s="383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 t="s">
        <v>1</v>
      </c>
      <c r="AC99" s="95"/>
    </row>
    <row r="100" spans="1:55" x14ac:dyDescent="0.15">
      <c r="A100" s="449" t="s">
        <v>2109</v>
      </c>
      <c r="B100" s="264" t="s">
        <v>2124</v>
      </c>
      <c r="C100" s="372" t="s">
        <v>2118</v>
      </c>
      <c r="D100" s="383"/>
      <c r="E100" s="383"/>
      <c r="F100" s="383"/>
      <c r="G100" s="383"/>
      <c r="H100" s="383"/>
      <c r="I100" s="383"/>
      <c r="J100" s="383"/>
      <c r="K100" s="383"/>
      <c r="L100" s="383"/>
      <c r="M100" s="383"/>
      <c r="N100" s="383"/>
      <c r="O100" s="383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</row>
    <row r="101" spans="1:55" ht="21" x14ac:dyDescent="0.15">
      <c r="A101" s="449" t="s">
        <v>2119</v>
      </c>
      <c r="B101" s="264" t="s">
        <v>2125</v>
      </c>
      <c r="C101" s="372" t="s">
        <v>2120</v>
      </c>
      <c r="D101" s="383"/>
      <c r="E101" s="383"/>
      <c r="F101" s="383"/>
      <c r="G101" s="383"/>
      <c r="H101" s="383"/>
      <c r="I101" s="383"/>
      <c r="J101" s="383"/>
      <c r="K101" s="383"/>
      <c r="L101" s="383"/>
      <c r="M101" s="383"/>
      <c r="N101" s="383"/>
      <c r="O101" s="383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</row>
    <row r="102" spans="1:55" x14ac:dyDescent="0.15">
      <c r="A102" s="80" t="s">
        <v>1349</v>
      </c>
      <c r="B102" s="264" t="s">
        <v>1450</v>
      </c>
      <c r="C102" s="222" t="s">
        <v>1451</v>
      </c>
      <c r="D102" s="383">
        <f t="shared" ref="D102:AA102" si="26">D103+D104</f>
        <v>0</v>
      </c>
      <c r="E102" s="383">
        <f t="shared" si="26"/>
        <v>0</v>
      </c>
      <c r="F102" s="383">
        <f t="shared" si="26"/>
        <v>0</v>
      </c>
      <c r="G102" s="383">
        <f t="shared" si="26"/>
        <v>0</v>
      </c>
      <c r="H102" s="383">
        <f t="shared" si="26"/>
        <v>0</v>
      </c>
      <c r="I102" s="383">
        <f t="shared" si="26"/>
        <v>0</v>
      </c>
      <c r="J102" s="383">
        <f t="shared" si="26"/>
        <v>0</v>
      </c>
      <c r="K102" s="383">
        <f t="shared" si="26"/>
        <v>0</v>
      </c>
      <c r="L102" s="383">
        <f t="shared" si="26"/>
        <v>0</v>
      </c>
      <c r="M102" s="383">
        <f t="shared" si="26"/>
        <v>0</v>
      </c>
      <c r="N102" s="383">
        <f t="shared" si="26"/>
        <v>0</v>
      </c>
      <c r="O102" s="383">
        <f t="shared" si="26"/>
        <v>0</v>
      </c>
      <c r="P102" s="383">
        <f t="shared" si="26"/>
        <v>0</v>
      </c>
      <c r="Q102" s="383">
        <f t="shared" si="26"/>
        <v>0</v>
      </c>
      <c r="R102" s="383">
        <f t="shared" si="26"/>
        <v>0</v>
      </c>
      <c r="S102" s="383">
        <f t="shared" si="26"/>
        <v>0</v>
      </c>
      <c r="T102" s="383">
        <f t="shared" si="26"/>
        <v>0</v>
      </c>
      <c r="U102" s="383">
        <f t="shared" si="26"/>
        <v>0</v>
      </c>
      <c r="V102" s="383">
        <f t="shared" si="26"/>
        <v>0</v>
      </c>
      <c r="W102" s="383">
        <f t="shared" si="26"/>
        <v>0</v>
      </c>
      <c r="X102" s="383">
        <f t="shared" si="26"/>
        <v>0</v>
      </c>
      <c r="Y102" s="383">
        <f t="shared" si="26"/>
        <v>0</v>
      </c>
      <c r="Z102" s="383">
        <f t="shared" si="26"/>
        <v>0</v>
      </c>
      <c r="AA102" s="383">
        <f t="shared" si="26"/>
        <v>0</v>
      </c>
      <c r="AB102" s="95" t="s">
        <v>976</v>
      </c>
      <c r="AC102" s="383">
        <f>AC103+AC104</f>
        <v>0</v>
      </c>
    </row>
    <row r="103" spans="1:55" x14ac:dyDescent="0.15">
      <c r="A103" s="80" t="s">
        <v>638</v>
      </c>
      <c r="B103" s="264" t="s">
        <v>1452</v>
      </c>
      <c r="C103" s="222" t="s">
        <v>1453</v>
      </c>
      <c r="D103" s="383"/>
      <c r="E103" s="383"/>
      <c r="F103" s="383"/>
      <c r="G103" s="383"/>
      <c r="H103" s="383"/>
      <c r="I103" s="383"/>
      <c r="J103" s="383"/>
      <c r="K103" s="383"/>
      <c r="L103" s="383"/>
      <c r="M103" s="383"/>
      <c r="N103" s="383"/>
      <c r="O103" s="383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 t="s">
        <v>976</v>
      </c>
      <c r="AC103" s="95"/>
    </row>
    <row r="104" spans="1:55" s="320" customFormat="1" ht="23.25" customHeight="1" x14ac:dyDescent="0.15">
      <c r="A104" s="331" t="s">
        <v>1896</v>
      </c>
      <c r="B104" s="264" t="s">
        <v>2058</v>
      </c>
      <c r="C104" s="222" t="s">
        <v>2060</v>
      </c>
      <c r="D104" s="383"/>
      <c r="E104" s="383"/>
      <c r="F104" s="383"/>
      <c r="G104" s="383"/>
      <c r="H104" s="383"/>
      <c r="I104" s="383"/>
      <c r="J104" s="383"/>
      <c r="K104" s="383"/>
      <c r="L104" s="383"/>
      <c r="M104" s="383"/>
      <c r="N104" s="383"/>
      <c r="O104" s="383"/>
      <c r="P104" s="95"/>
      <c r="Q104" s="95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 t="s">
        <v>1</v>
      </c>
      <c r="AC104" s="92"/>
      <c r="AD104" s="181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</row>
    <row r="105" spans="1:55" s="320" customFormat="1" ht="23.25" customHeight="1" x14ac:dyDescent="0.15">
      <c r="A105" s="331" t="s">
        <v>1895</v>
      </c>
      <c r="B105" s="264" t="s">
        <v>2059</v>
      </c>
      <c r="C105" s="222" t="s">
        <v>2061</v>
      </c>
      <c r="D105" s="383"/>
      <c r="E105" s="383"/>
      <c r="F105" s="383"/>
      <c r="G105" s="383"/>
      <c r="H105" s="383"/>
      <c r="I105" s="383"/>
      <c r="J105" s="383"/>
      <c r="K105" s="383"/>
      <c r="L105" s="383"/>
      <c r="M105" s="383"/>
      <c r="N105" s="383"/>
      <c r="O105" s="383"/>
      <c r="P105" s="95"/>
      <c r="Q105" s="95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 t="s">
        <v>1</v>
      </c>
      <c r="AC105" s="92"/>
      <c r="AD105" s="181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</row>
    <row r="106" spans="1:55" s="378" customFormat="1" ht="23.25" customHeight="1" x14ac:dyDescent="0.15">
      <c r="A106" s="449" t="s">
        <v>2213</v>
      </c>
      <c r="B106" s="425" t="s">
        <v>351</v>
      </c>
      <c r="C106" s="379" t="s">
        <v>301</v>
      </c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5"/>
      <c r="O106" s="485"/>
      <c r="P106" s="95"/>
      <c r="Q106" s="95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 t="s">
        <v>1</v>
      </c>
      <c r="AC106" s="92"/>
      <c r="AD106" s="181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</row>
    <row r="107" spans="1:55" x14ac:dyDescent="0.15">
      <c r="A107" s="23" t="s">
        <v>235</v>
      </c>
      <c r="B107" s="239" t="s">
        <v>354</v>
      </c>
      <c r="C107" s="41" t="s">
        <v>170</v>
      </c>
      <c r="D107" s="383">
        <f t="shared" ref="D107:AC107" si="27">D108+D120</f>
        <v>0</v>
      </c>
      <c r="E107" s="383">
        <f t="shared" si="27"/>
        <v>0</v>
      </c>
      <c r="F107" s="383">
        <f t="shared" si="27"/>
        <v>0</v>
      </c>
      <c r="G107" s="383">
        <f t="shared" si="27"/>
        <v>0</v>
      </c>
      <c r="H107" s="383">
        <f t="shared" si="27"/>
        <v>0</v>
      </c>
      <c r="I107" s="383">
        <f t="shared" si="27"/>
        <v>0</v>
      </c>
      <c r="J107" s="383">
        <f t="shared" si="27"/>
        <v>0</v>
      </c>
      <c r="K107" s="383">
        <f t="shared" si="27"/>
        <v>0</v>
      </c>
      <c r="L107" s="383">
        <f t="shared" si="27"/>
        <v>0</v>
      </c>
      <c r="M107" s="383">
        <f t="shared" si="27"/>
        <v>0</v>
      </c>
      <c r="N107" s="383">
        <f t="shared" si="27"/>
        <v>0</v>
      </c>
      <c r="O107" s="383">
        <f t="shared" si="27"/>
        <v>0</v>
      </c>
      <c r="P107" s="383">
        <f t="shared" si="27"/>
        <v>0</v>
      </c>
      <c r="Q107" s="383">
        <f t="shared" si="27"/>
        <v>0</v>
      </c>
      <c r="R107" s="383">
        <f t="shared" si="27"/>
        <v>0</v>
      </c>
      <c r="S107" s="383">
        <f t="shared" si="27"/>
        <v>0</v>
      </c>
      <c r="T107" s="383">
        <f t="shared" si="27"/>
        <v>0</v>
      </c>
      <c r="U107" s="383">
        <f t="shared" si="27"/>
        <v>0</v>
      </c>
      <c r="V107" s="383">
        <f t="shared" si="27"/>
        <v>0</v>
      </c>
      <c r="W107" s="383">
        <f t="shared" si="27"/>
        <v>0</v>
      </c>
      <c r="X107" s="383">
        <f t="shared" si="27"/>
        <v>0</v>
      </c>
      <c r="Y107" s="383">
        <f t="shared" si="27"/>
        <v>0</v>
      </c>
      <c r="Z107" s="383">
        <f t="shared" si="27"/>
        <v>0</v>
      </c>
      <c r="AA107" s="383">
        <f t="shared" si="27"/>
        <v>0</v>
      </c>
      <c r="AB107" s="383">
        <f t="shared" si="27"/>
        <v>0</v>
      </c>
      <c r="AC107" s="383">
        <f t="shared" si="27"/>
        <v>0</v>
      </c>
    </row>
    <row r="108" spans="1:55" x14ac:dyDescent="0.15">
      <c r="A108" s="80" t="s">
        <v>281</v>
      </c>
      <c r="B108" s="239" t="s">
        <v>355</v>
      </c>
      <c r="C108" s="41" t="s">
        <v>172</v>
      </c>
      <c r="D108" s="383">
        <f t="shared" ref="D108:AC108" si="28">D109+D116+D117+D119</f>
        <v>0</v>
      </c>
      <c r="E108" s="383">
        <f t="shared" si="28"/>
        <v>0</v>
      </c>
      <c r="F108" s="383">
        <f t="shared" si="28"/>
        <v>0</v>
      </c>
      <c r="G108" s="383">
        <f t="shared" si="28"/>
        <v>0</v>
      </c>
      <c r="H108" s="383">
        <f t="shared" si="28"/>
        <v>0</v>
      </c>
      <c r="I108" s="383">
        <f t="shared" si="28"/>
        <v>0</v>
      </c>
      <c r="J108" s="383">
        <f t="shared" si="28"/>
        <v>0</v>
      </c>
      <c r="K108" s="383">
        <f t="shared" si="28"/>
        <v>0</v>
      </c>
      <c r="L108" s="383">
        <f t="shared" si="28"/>
        <v>0</v>
      </c>
      <c r="M108" s="383">
        <f t="shared" si="28"/>
        <v>0</v>
      </c>
      <c r="N108" s="383">
        <f t="shared" si="28"/>
        <v>0</v>
      </c>
      <c r="O108" s="383">
        <f t="shared" si="28"/>
        <v>0</v>
      </c>
      <c r="P108" s="383">
        <f t="shared" si="28"/>
        <v>0</v>
      </c>
      <c r="Q108" s="383">
        <f t="shared" si="28"/>
        <v>0</v>
      </c>
      <c r="R108" s="383">
        <f t="shared" si="28"/>
        <v>0</v>
      </c>
      <c r="S108" s="383">
        <f t="shared" si="28"/>
        <v>0</v>
      </c>
      <c r="T108" s="383">
        <f t="shared" si="28"/>
        <v>0</v>
      </c>
      <c r="U108" s="383">
        <f t="shared" si="28"/>
        <v>0</v>
      </c>
      <c r="V108" s="383">
        <f t="shared" si="28"/>
        <v>0</v>
      </c>
      <c r="W108" s="383">
        <f t="shared" si="28"/>
        <v>0</v>
      </c>
      <c r="X108" s="383">
        <f t="shared" si="28"/>
        <v>0</v>
      </c>
      <c r="Y108" s="383">
        <f t="shared" si="28"/>
        <v>0</v>
      </c>
      <c r="Z108" s="383">
        <f t="shared" si="28"/>
        <v>0</v>
      </c>
      <c r="AA108" s="383">
        <f t="shared" si="28"/>
        <v>0</v>
      </c>
      <c r="AB108" s="383">
        <f t="shared" si="28"/>
        <v>0</v>
      </c>
      <c r="AC108" s="383">
        <f t="shared" si="28"/>
        <v>0</v>
      </c>
    </row>
    <row r="109" spans="1:55" x14ac:dyDescent="0.15">
      <c r="A109" s="80" t="s">
        <v>1072</v>
      </c>
      <c r="B109" s="239" t="s">
        <v>640</v>
      </c>
      <c r="C109" s="41" t="s">
        <v>639</v>
      </c>
      <c r="D109" s="383">
        <f t="shared" ref="D109:AC109" si="29">D110+D111+D112+D115</f>
        <v>0</v>
      </c>
      <c r="E109" s="383">
        <f t="shared" si="29"/>
        <v>0</v>
      </c>
      <c r="F109" s="383">
        <f t="shared" si="29"/>
        <v>0</v>
      </c>
      <c r="G109" s="383">
        <f t="shared" si="29"/>
        <v>0</v>
      </c>
      <c r="H109" s="383">
        <f t="shared" si="29"/>
        <v>0</v>
      </c>
      <c r="I109" s="383">
        <f t="shared" si="29"/>
        <v>0</v>
      </c>
      <c r="J109" s="383">
        <f t="shared" si="29"/>
        <v>0</v>
      </c>
      <c r="K109" s="383">
        <f t="shared" si="29"/>
        <v>0</v>
      </c>
      <c r="L109" s="383">
        <f t="shared" si="29"/>
        <v>0</v>
      </c>
      <c r="M109" s="383">
        <f t="shared" si="29"/>
        <v>0</v>
      </c>
      <c r="N109" s="383">
        <f t="shared" si="29"/>
        <v>0</v>
      </c>
      <c r="O109" s="383">
        <f t="shared" si="29"/>
        <v>0</v>
      </c>
      <c r="P109" s="383">
        <f t="shared" si="29"/>
        <v>0</v>
      </c>
      <c r="Q109" s="383">
        <f t="shared" si="29"/>
        <v>0</v>
      </c>
      <c r="R109" s="383">
        <f t="shared" si="29"/>
        <v>0</v>
      </c>
      <c r="S109" s="383">
        <f t="shared" si="29"/>
        <v>0</v>
      </c>
      <c r="T109" s="383">
        <f t="shared" si="29"/>
        <v>0</v>
      </c>
      <c r="U109" s="383">
        <f t="shared" si="29"/>
        <v>0</v>
      </c>
      <c r="V109" s="383">
        <f t="shared" si="29"/>
        <v>0</v>
      </c>
      <c r="W109" s="383">
        <f t="shared" si="29"/>
        <v>0</v>
      </c>
      <c r="X109" s="383">
        <f t="shared" si="29"/>
        <v>0</v>
      </c>
      <c r="Y109" s="383">
        <f t="shared" si="29"/>
        <v>0</v>
      </c>
      <c r="Z109" s="383">
        <f t="shared" si="29"/>
        <v>0</v>
      </c>
      <c r="AA109" s="383">
        <f t="shared" si="29"/>
        <v>0</v>
      </c>
      <c r="AB109" s="383">
        <f t="shared" si="29"/>
        <v>0</v>
      </c>
      <c r="AC109" s="383">
        <f t="shared" si="29"/>
        <v>0</v>
      </c>
    </row>
    <row r="110" spans="1:55" x14ac:dyDescent="0.15">
      <c r="A110" s="80" t="s">
        <v>636</v>
      </c>
      <c r="B110" s="239" t="s">
        <v>553</v>
      </c>
      <c r="C110" s="41" t="s">
        <v>548</v>
      </c>
      <c r="D110" s="383"/>
      <c r="E110" s="383"/>
      <c r="F110" s="383"/>
      <c r="G110" s="383"/>
      <c r="H110" s="383"/>
      <c r="I110" s="383"/>
      <c r="J110" s="383"/>
      <c r="K110" s="383"/>
      <c r="L110" s="383"/>
      <c r="M110" s="383"/>
      <c r="N110" s="383"/>
      <c r="O110" s="383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</row>
    <row r="111" spans="1:55" x14ac:dyDescent="0.15">
      <c r="A111" s="80" t="s">
        <v>1073</v>
      </c>
      <c r="B111" s="239" t="s">
        <v>554</v>
      </c>
      <c r="C111" s="41" t="s">
        <v>549</v>
      </c>
      <c r="D111" s="383"/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83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</row>
    <row r="112" spans="1:55" x14ac:dyDescent="0.15">
      <c r="A112" s="80" t="s">
        <v>637</v>
      </c>
      <c r="B112" s="239" t="s">
        <v>555</v>
      </c>
      <c r="C112" s="41" t="s">
        <v>550</v>
      </c>
      <c r="D112" s="383">
        <f t="shared" ref="D112:AC112" si="30">D113+D114</f>
        <v>0</v>
      </c>
      <c r="E112" s="383">
        <f t="shared" si="30"/>
        <v>0</v>
      </c>
      <c r="F112" s="383">
        <f t="shared" si="30"/>
        <v>0</v>
      </c>
      <c r="G112" s="383">
        <f t="shared" si="30"/>
        <v>0</v>
      </c>
      <c r="H112" s="383">
        <f t="shared" si="30"/>
        <v>0</v>
      </c>
      <c r="I112" s="383">
        <f t="shared" si="30"/>
        <v>0</v>
      </c>
      <c r="J112" s="383">
        <f t="shared" si="30"/>
        <v>0</v>
      </c>
      <c r="K112" s="383">
        <f t="shared" si="30"/>
        <v>0</v>
      </c>
      <c r="L112" s="383">
        <f t="shared" si="30"/>
        <v>0</v>
      </c>
      <c r="M112" s="383">
        <f t="shared" si="30"/>
        <v>0</v>
      </c>
      <c r="N112" s="383">
        <f t="shared" si="30"/>
        <v>0</v>
      </c>
      <c r="O112" s="383">
        <f t="shared" si="30"/>
        <v>0</v>
      </c>
      <c r="P112" s="383">
        <f t="shared" si="30"/>
        <v>0</v>
      </c>
      <c r="Q112" s="383">
        <f t="shared" si="30"/>
        <v>0</v>
      </c>
      <c r="R112" s="383">
        <f t="shared" si="30"/>
        <v>0</v>
      </c>
      <c r="S112" s="383">
        <f t="shared" si="30"/>
        <v>0</v>
      </c>
      <c r="T112" s="383">
        <f t="shared" si="30"/>
        <v>0</v>
      </c>
      <c r="U112" s="383">
        <f t="shared" si="30"/>
        <v>0</v>
      </c>
      <c r="V112" s="383">
        <f t="shared" si="30"/>
        <v>0</v>
      </c>
      <c r="W112" s="383">
        <f t="shared" si="30"/>
        <v>0</v>
      </c>
      <c r="X112" s="383">
        <f t="shared" si="30"/>
        <v>0</v>
      </c>
      <c r="Y112" s="383">
        <f t="shared" si="30"/>
        <v>0</v>
      </c>
      <c r="Z112" s="383">
        <f t="shared" si="30"/>
        <v>0</v>
      </c>
      <c r="AA112" s="383">
        <f t="shared" si="30"/>
        <v>0</v>
      </c>
      <c r="AB112" s="383">
        <f t="shared" si="30"/>
        <v>0</v>
      </c>
      <c r="AC112" s="383">
        <f t="shared" si="30"/>
        <v>0</v>
      </c>
    </row>
    <row r="113" spans="1:55" ht="11.25" customHeight="1" x14ac:dyDescent="0.15">
      <c r="A113" s="80" t="s">
        <v>638</v>
      </c>
      <c r="B113" s="239" t="s">
        <v>556</v>
      </c>
      <c r="C113" s="41" t="s">
        <v>551</v>
      </c>
      <c r="D113" s="383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</row>
    <row r="114" spans="1:55" s="320" customFormat="1" ht="24.75" customHeight="1" x14ac:dyDescent="0.15">
      <c r="A114" s="331" t="s">
        <v>1899</v>
      </c>
      <c r="B114" s="239" t="s">
        <v>2062</v>
      </c>
      <c r="C114" s="41" t="s">
        <v>2064</v>
      </c>
      <c r="D114" s="383"/>
      <c r="E114" s="383"/>
      <c r="F114" s="383"/>
      <c r="G114" s="383"/>
      <c r="H114" s="383"/>
      <c r="I114" s="383"/>
      <c r="J114" s="383"/>
      <c r="K114" s="383"/>
      <c r="L114" s="383"/>
      <c r="M114" s="383"/>
      <c r="N114" s="383"/>
      <c r="O114" s="383"/>
      <c r="P114" s="95"/>
      <c r="Q114" s="95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181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</row>
    <row r="115" spans="1:55" s="320" customFormat="1" ht="24.75" customHeight="1" x14ac:dyDescent="0.15">
      <c r="A115" s="331" t="s">
        <v>1898</v>
      </c>
      <c r="B115" s="239" t="s">
        <v>2063</v>
      </c>
      <c r="C115" s="41" t="s">
        <v>2065</v>
      </c>
      <c r="D115" s="383"/>
      <c r="E115" s="383"/>
      <c r="F115" s="383"/>
      <c r="G115" s="383"/>
      <c r="H115" s="383"/>
      <c r="I115" s="383"/>
      <c r="J115" s="383"/>
      <c r="K115" s="383"/>
      <c r="L115" s="383"/>
      <c r="M115" s="383"/>
      <c r="N115" s="383"/>
      <c r="O115" s="383"/>
      <c r="P115" s="95"/>
      <c r="Q115" s="95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181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</row>
    <row r="116" spans="1:55" x14ac:dyDescent="0.15">
      <c r="A116" s="80" t="s">
        <v>1074</v>
      </c>
      <c r="B116" s="239" t="s">
        <v>557</v>
      </c>
      <c r="C116" s="41" t="s">
        <v>552</v>
      </c>
      <c r="D116" s="383"/>
      <c r="E116" s="383"/>
      <c r="F116" s="383"/>
      <c r="G116" s="383"/>
      <c r="H116" s="383"/>
      <c r="I116" s="383"/>
      <c r="J116" s="383"/>
      <c r="K116" s="383"/>
      <c r="L116" s="383"/>
      <c r="M116" s="383"/>
      <c r="N116" s="383"/>
      <c r="O116" s="383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</row>
    <row r="117" spans="1:55" x14ac:dyDescent="0.15">
      <c r="A117" s="80" t="s">
        <v>1075</v>
      </c>
      <c r="B117" s="239" t="s">
        <v>642</v>
      </c>
      <c r="C117" s="41" t="s">
        <v>641</v>
      </c>
      <c r="D117" s="383"/>
      <c r="E117" s="383"/>
      <c r="F117" s="383"/>
      <c r="G117" s="383"/>
      <c r="H117" s="383"/>
      <c r="I117" s="383"/>
      <c r="J117" s="383"/>
      <c r="K117" s="383"/>
      <c r="L117" s="383"/>
      <c r="M117" s="383"/>
      <c r="N117" s="383"/>
      <c r="O117" s="383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</row>
    <row r="118" spans="1:55" ht="21" x14ac:dyDescent="0.15">
      <c r="A118" s="449" t="s">
        <v>2121</v>
      </c>
      <c r="B118" s="239" t="s">
        <v>2123</v>
      </c>
      <c r="C118" s="372" t="s">
        <v>2122</v>
      </c>
      <c r="D118" s="383"/>
      <c r="E118" s="383"/>
      <c r="F118" s="383"/>
      <c r="G118" s="383"/>
      <c r="H118" s="383"/>
      <c r="I118" s="383"/>
      <c r="J118" s="383"/>
      <c r="K118" s="383"/>
      <c r="L118" s="383"/>
      <c r="M118" s="383"/>
      <c r="N118" s="383"/>
      <c r="O118" s="383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</row>
    <row r="119" spans="1:55" s="320" customFormat="1" ht="14.25" customHeight="1" x14ac:dyDescent="0.15">
      <c r="A119" s="331" t="s">
        <v>1897</v>
      </c>
      <c r="B119" s="239" t="s">
        <v>2066</v>
      </c>
      <c r="C119" s="41" t="s">
        <v>2067</v>
      </c>
      <c r="D119" s="383"/>
      <c r="E119" s="383"/>
      <c r="F119" s="383"/>
      <c r="G119" s="383"/>
      <c r="H119" s="383"/>
      <c r="I119" s="383"/>
      <c r="J119" s="383"/>
      <c r="K119" s="383"/>
      <c r="L119" s="383"/>
      <c r="M119" s="383"/>
      <c r="N119" s="383"/>
      <c r="O119" s="383"/>
      <c r="P119" s="95"/>
      <c r="Q119" s="95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181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</row>
    <row r="120" spans="1:55" x14ac:dyDescent="0.15">
      <c r="A120" s="80" t="s">
        <v>282</v>
      </c>
      <c r="B120" s="239" t="s">
        <v>356</v>
      </c>
      <c r="C120" s="41" t="s">
        <v>174</v>
      </c>
      <c r="D120" s="383"/>
      <c r="E120" s="383"/>
      <c r="F120" s="383"/>
      <c r="G120" s="383"/>
      <c r="H120" s="383"/>
      <c r="I120" s="383"/>
      <c r="J120" s="383"/>
      <c r="K120" s="383"/>
      <c r="L120" s="383"/>
      <c r="M120" s="383"/>
      <c r="N120" s="383"/>
      <c r="O120" s="383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</row>
    <row r="121" spans="1:55" x14ac:dyDescent="0.15">
      <c r="A121" s="23" t="s">
        <v>1076</v>
      </c>
      <c r="B121" s="239" t="s">
        <v>357</v>
      </c>
      <c r="C121" s="41" t="s">
        <v>176</v>
      </c>
      <c r="D121" s="383">
        <f t="shared" ref="D121:AA121" si="31">D122+D123+D124+D125+D126+D127+D130+D131</f>
        <v>0</v>
      </c>
      <c r="E121" s="383">
        <f t="shared" si="31"/>
        <v>0</v>
      </c>
      <c r="F121" s="383">
        <f t="shared" si="31"/>
        <v>0</v>
      </c>
      <c r="G121" s="383">
        <f t="shared" si="31"/>
        <v>0</v>
      </c>
      <c r="H121" s="383">
        <f t="shared" si="31"/>
        <v>0</v>
      </c>
      <c r="I121" s="383">
        <f t="shared" si="31"/>
        <v>0</v>
      </c>
      <c r="J121" s="383">
        <f t="shared" si="31"/>
        <v>0</v>
      </c>
      <c r="K121" s="383">
        <f t="shared" si="31"/>
        <v>0</v>
      </c>
      <c r="L121" s="383">
        <f t="shared" si="31"/>
        <v>0</v>
      </c>
      <c r="M121" s="383">
        <f t="shared" si="31"/>
        <v>0</v>
      </c>
      <c r="N121" s="383">
        <f t="shared" si="31"/>
        <v>0</v>
      </c>
      <c r="O121" s="383">
        <f t="shared" si="31"/>
        <v>0</v>
      </c>
      <c r="P121" s="383">
        <f t="shared" si="31"/>
        <v>0</v>
      </c>
      <c r="Q121" s="383">
        <f t="shared" si="31"/>
        <v>0</v>
      </c>
      <c r="R121" s="383">
        <f t="shared" si="31"/>
        <v>0</v>
      </c>
      <c r="S121" s="383">
        <f t="shared" si="31"/>
        <v>0</v>
      </c>
      <c r="T121" s="383">
        <f t="shared" si="31"/>
        <v>0</v>
      </c>
      <c r="U121" s="383">
        <f t="shared" si="31"/>
        <v>0</v>
      </c>
      <c r="V121" s="383">
        <f t="shared" si="31"/>
        <v>0</v>
      </c>
      <c r="W121" s="383">
        <f t="shared" si="31"/>
        <v>0</v>
      </c>
      <c r="X121" s="383">
        <f t="shared" si="31"/>
        <v>0</v>
      </c>
      <c r="Y121" s="383">
        <f t="shared" si="31"/>
        <v>0</v>
      </c>
      <c r="Z121" s="383">
        <f t="shared" si="31"/>
        <v>0</v>
      </c>
      <c r="AA121" s="383">
        <f t="shared" si="31"/>
        <v>0</v>
      </c>
      <c r="AB121" s="383">
        <f>AB126+AB127+AB130+AB131</f>
        <v>0</v>
      </c>
      <c r="AC121" s="383">
        <f>AC122+AC123+AC124+AC125+AC126+AC127+AC130+AC131</f>
        <v>0</v>
      </c>
    </row>
    <row r="122" spans="1:55" x14ac:dyDescent="0.15">
      <c r="A122" s="80" t="s">
        <v>1077</v>
      </c>
      <c r="B122" s="239" t="s">
        <v>411</v>
      </c>
      <c r="C122" s="41" t="s">
        <v>261</v>
      </c>
      <c r="D122" s="383"/>
      <c r="E122" s="383"/>
      <c r="F122" s="383"/>
      <c r="G122" s="383"/>
      <c r="H122" s="383"/>
      <c r="I122" s="383"/>
      <c r="J122" s="383"/>
      <c r="K122" s="383"/>
      <c r="L122" s="383"/>
      <c r="M122" s="383"/>
      <c r="N122" s="383"/>
      <c r="O122" s="383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 t="s">
        <v>1</v>
      </c>
      <c r="AC122" s="95"/>
    </row>
    <row r="123" spans="1:55" x14ac:dyDescent="0.15">
      <c r="A123" s="80" t="s">
        <v>283</v>
      </c>
      <c r="B123" s="239" t="s">
        <v>412</v>
      </c>
      <c r="C123" s="41" t="s">
        <v>262</v>
      </c>
      <c r="D123" s="383"/>
      <c r="E123" s="383"/>
      <c r="F123" s="383"/>
      <c r="G123" s="383"/>
      <c r="H123" s="383"/>
      <c r="I123" s="383"/>
      <c r="J123" s="383"/>
      <c r="K123" s="383"/>
      <c r="L123" s="383"/>
      <c r="M123" s="383"/>
      <c r="N123" s="383"/>
      <c r="O123" s="383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 t="s">
        <v>1</v>
      </c>
      <c r="AC123" s="95"/>
    </row>
    <row r="124" spans="1:55" x14ac:dyDescent="0.15">
      <c r="A124" s="80" t="s">
        <v>1281</v>
      </c>
      <c r="B124" s="239" t="s">
        <v>413</v>
      </c>
      <c r="C124" s="41" t="s">
        <v>263</v>
      </c>
      <c r="D124" s="383"/>
      <c r="E124" s="383"/>
      <c r="F124" s="383"/>
      <c r="G124" s="383"/>
      <c r="H124" s="383"/>
      <c r="I124" s="383"/>
      <c r="J124" s="383"/>
      <c r="K124" s="383"/>
      <c r="L124" s="383"/>
      <c r="M124" s="383"/>
      <c r="N124" s="383"/>
      <c r="O124" s="383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 t="s">
        <v>1</v>
      </c>
      <c r="AC124" s="95"/>
    </row>
    <row r="125" spans="1:55" x14ac:dyDescent="0.15">
      <c r="A125" s="80" t="s">
        <v>284</v>
      </c>
      <c r="B125" s="239" t="s">
        <v>414</v>
      </c>
      <c r="C125" s="41" t="s">
        <v>264</v>
      </c>
      <c r="D125" s="383"/>
      <c r="E125" s="383"/>
      <c r="F125" s="383"/>
      <c r="G125" s="383"/>
      <c r="H125" s="383"/>
      <c r="I125" s="383"/>
      <c r="J125" s="383"/>
      <c r="K125" s="383"/>
      <c r="L125" s="383"/>
      <c r="M125" s="383"/>
      <c r="N125" s="383"/>
      <c r="O125" s="383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 t="s">
        <v>1</v>
      </c>
      <c r="AC125" s="95"/>
    </row>
    <row r="126" spans="1:55" x14ac:dyDescent="0.15">
      <c r="A126" s="80" t="s">
        <v>285</v>
      </c>
      <c r="B126" s="239" t="s">
        <v>415</v>
      </c>
      <c r="C126" s="41" t="s">
        <v>265</v>
      </c>
      <c r="D126" s="383"/>
      <c r="E126" s="383"/>
      <c r="F126" s="383"/>
      <c r="G126" s="383"/>
      <c r="H126" s="383"/>
      <c r="I126" s="383"/>
      <c r="J126" s="383"/>
      <c r="K126" s="383"/>
      <c r="L126" s="383"/>
      <c r="M126" s="383"/>
      <c r="N126" s="383"/>
      <c r="O126" s="383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</row>
    <row r="127" spans="1:55" x14ac:dyDescent="0.15">
      <c r="A127" s="80" t="s">
        <v>1282</v>
      </c>
      <c r="B127" s="239" t="s">
        <v>1283</v>
      </c>
      <c r="C127" s="41" t="s">
        <v>1284</v>
      </c>
      <c r="D127" s="383">
        <f t="shared" ref="D127:AC127" si="32">D128+D129</f>
        <v>0</v>
      </c>
      <c r="E127" s="383">
        <f t="shared" si="32"/>
        <v>0</v>
      </c>
      <c r="F127" s="383">
        <f t="shared" si="32"/>
        <v>0</v>
      </c>
      <c r="G127" s="383">
        <f t="shared" si="32"/>
        <v>0</v>
      </c>
      <c r="H127" s="383">
        <f t="shared" si="32"/>
        <v>0</v>
      </c>
      <c r="I127" s="383">
        <f t="shared" si="32"/>
        <v>0</v>
      </c>
      <c r="J127" s="383">
        <f t="shared" si="32"/>
        <v>0</v>
      </c>
      <c r="K127" s="383">
        <f t="shared" si="32"/>
        <v>0</v>
      </c>
      <c r="L127" s="383">
        <f t="shared" si="32"/>
        <v>0</v>
      </c>
      <c r="M127" s="383">
        <f t="shared" si="32"/>
        <v>0</v>
      </c>
      <c r="N127" s="383">
        <f t="shared" si="32"/>
        <v>0</v>
      </c>
      <c r="O127" s="383">
        <f t="shared" si="32"/>
        <v>0</v>
      </c>
      <c r="P127" s="383">
        <f t="shared" si="32"/>
        <v>0</v>
      </c>
      <c r="Q127" s="383">
        <f t="shared" si="32"/>
        <v>0</v>
      </c>
      <c r="R127" s="383">
        <f t="shared" si="32"/>
        <v>0</v>
      </c>
      <c r="S127" s="383">
        <f t="shared" si="32"/>
        <v>0</v>
      </c>
      <c r="T127" s="383">
        <f t="shared" si="32"/>
        <v>0</v>
      </c>
      <c r="U127" s="383">
        <f t="shared" si="32"/>
        <v>0</v>
      </c>
      <c r="V127" s="383">
        <f t="shared" si="32"/>
        <v>0</v>
      </c>
      <c r="W127" s="383">
        <f t="shared" si="32"/>
        <v>0</v>
      </c>
      <c r="X127" s="383">
        <f t="shared" si="32"/>
        <v>0</v>
      </c>
      <c r="Y127" s="383">
        <f t="shared" si="32"/>
        <v>0</v>
      </c>
      <c r="Z127" s="383">
        <f t="shared" si="32"/>
        <v>0</v>
      </c>
      <c r="AA127" s="383">
        <f t="shared" si="32"/>
        <v>0</v>
      </c>
      <c r="AB127" s="383">
        <f t="shared" si="32"/>
        <v>0</v>
      </c>
      <c r="AC127" s="383">
        <f t="shared" si="32"/>
        <v>0</v>
      </c>
    </row>
    <row r="128" spans="1:55" x14ac:dyDescent="0.15">
      <c r="A128" s="80" t="s">
        <v>1285</v>
      </c>
      <c r="B128" s="239" t="s">
        <v>1286</v>
      </c>
      <c r="C128" s="41" t="s">
        <v>1287</v>
      </c>
      <c r="D128" s="383"/>
      <c r="E128" s="383"/>
      <c r="F128" s="383"/>
      <c r="G128" s="383"/>
      <c r="H128" s="383"/>
      <c r="I128" s="383"/>
      <c r="J128" s="383"/>
      <c r="K128" s="383"/>
      <c r="L128" s="383"/>
      <c r="M128" s="383"/>
      <c r="N128" s="383"/>
      <c r="O128" s="383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</row>
    <row r="129" spans="1:55" s="320" customFormat="1" ht="14.25" customHeight="1" x14ac:dyDescent="0.15">
      <c r="A129" s="331" t="s">
        <v>1901</v>
      </c>
      <c r="B129" s="239" t="s">
        <v>2068</v>
      </c>
      <c r="C129" s="41" t="s">
        <v>2069</v>
      </c>
      <c r="D129" s="383"/>
      <c r="E129" s="383"/>
      <c r="F129" s="383"/>
      <c r="G129" s="383"/>
      <c r="H129" s="383"/>
      <c r="I129" s="383"/>
      <c r="J129" s="383"/>
      <c r="K129" s="383"/>
      <c r="L129" s="383"/>
      <c r="M129" s="383"/>
      <c r="N129" s="383"/>
      <c r="O129" s="383"/>
      <c r="P129" s="95"/>
      <c r="Q129" s="95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181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</row>
    <row r="130" spans="1:55" x14ac:dyDescent="0.15">
      <c r="A130" s="80" t="s">
        <v>1288</v>
      </c>
      <c r="B130" s="239" t="s">
        <v>1289</v>
      </c>
      <c r="C130" s="41" t="s">
        <v>1290</v>
      </c>
      <c r="D130" s="383"/>
      <c r="E130" s="383"/>
      <c r="F130" s="383"/>
      <c r="G130" s="383"/>
      <c r="H130" s="383"/>
      <c r="I130" s="383"/>
      <c r="J130" s="383"/>
      <c r="K130" s="383"/>
      <c r="L130" s="383"/>
      <c r="M130" s="383"/>
      <c r="N130" s="383"/>
      <c r="O130" s="383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</row>
    <row r="131" spans="1:55" s="320" customFormat="1" ht="24.75" customHeight="1" x14ac:dyDescent="0.15">
      <c r="A131" s="331" t="s">
        <v>1900</v>
      </c>
      <c r="B131" s="239" t="s">
        <v>2070</v>
      </c>
      <c r="C131" s="41" t="s">
        <v>2071</v>
      </c>
      <c r="D131" s="383"/>
      <c r="E131" s="383"/>
      <c r="F131" s="383"/>
      <c r="G131" s="383"/>
      <c r="H131" s="383"/>
      <c r="I131" s="383"/>
      <c r="J131" s="383"/>
      <c r="K131" s="383"/>
      <c r="L131" s="383"/>
      <c r="M131" s="383"/>
      <c r="N131" s="383"/>
      <c r="O131" s="383"/>
      <c r="P131" s="95"/>
      <c r="Q131" s="95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181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</row>
    <row r="132" spans="1:55" x14ac:dyDescent="0.15">
      <c r="A132" s="23" t="s">
        <v>236</v>
      </c>
      <c r="B132" s="239" t="s">
        <v>358</v>
      </c>
      <c r="C132" s="41" t="s">
        <v>178</v>
      </c>
      <c r="D132" s="383"/>
      <c r="E132" s="383"/>
      <c r="F132" s="383"/>
      <c r="G132" s="383"/>
      <c r="H132" s="383"/>
      <c r="I132" s="383"/>
      <c r="J132" s="383"/>
      <c r="K132" s="383"/>
      <c r="L132" s="383"/>
      <c r="M132" s="383"/>
      <c r="N132" s="383"/>
      <c r="O132" s="383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</row>
    <row r="133" spans="1:55" x14ac:dyDescent="0.15">
      <c r="A133" s="23" t="s">
        <v>558</v>
      </c>
      <c r="B133" s="239" t="s">
        <v>366</v>
      </c>
      <c r="C133" s="41" t="s">
        <v>195</v>
      </c>
      <c r="D133" s="383">
        <f t="shared" ref="D133:AC133" si="33">D134+D135</f>
        <v>0</v>
      </c>
      <c r="E133" s="383">
        <f t="shared" si="33"/>
        <v>0</v>
      </c>
      <c r="F133" s="383">
        <f t="shared" si="33"/>
        <v>0</v>
      </c>
      <c r="G133" s="383">
        <f t="shared" si="33"/>
        <v>0</v>
      </c>
      <c r="H133" s="383">
        <f t="shared" si="33"/>
        <v>0</v>
      </c>
      <c r="I133" s="383">
        <f t="shared" si="33"/>
        <v>0</v>
      </c>
      <c r="J133" s="383">
        <f t="shared" si="33"/>
        <v>0</v>
      </c>
      <c r="K133" s="383">
        <f t="shared" si="33"/>
        <v>0</v>
      </c>
      <c r="L133" s="383">
        <f t="shared" si="33"/>
        <v>0</v>
      </c>
      <c r="M133" s="383">
        <f t="shared" si="33"/>
        <v>0</v>
      </c>
      <c r="N133" s="383">
        <f t="shared" si="33"/>
        <v>0</v>
      </c>
      <c r="O133" s="383">
        <f t="shared" si="33"/>
        <v>0</v>
      </c>
      <c r="P133" s="383">
        <f t="shared" si="33"/>
        <v>0</v>
      </c>
      <c r="Q133" s="383">
        <f t="shared" si="33"/>
        <v>0</v>
      </c>
      <c r="R133" s="383">
        <f t="shared" si="33"/>
        <v>0</v>
      </c>
      <c r="S133" s="383">
        <f t="shared" si="33"/>
        <v>0</v>
      </c>
      <c r="T133" s="383">
        <f t="shared" si="33"/>
        <v>0</v>
      </c>
      <c r="U133" s="383">
        <f t="shared" si="33"/>
        <v>0</v>
      </c>
      <c r="V133" s="383">
        <f t="shared" si="33"/>
        <v>0</v>
      </c>
      <c r="W133" s="383">
        <f t="shared" si="33"/>
        <v>0</v>
      </c>
      <c r="X133" s="383">
        <f t="shared" si="33"/>
        <v>0</v>
      </c>
      <c r="Y133" s="383">
        <f t="shared" si="33"/>
        <v>0</v>
      </c>
      <c r="Z133" s="383">
        <f t="shared" si="33"/>
        <v>0</v>
      </c>
      <c r="AA133" s="383">
        <f t="shared" si="33"/>
        <v>0</v>
      </c>
      <c r="AB133" s="383">
        <f t="shared" si="33"/>
        <v>0</v>
      </c>
      <c r="AC133" s="383">
        <f t="shared" si="33"/>
        <v>0</v>
      </c>
    </row>
    <row r="134" spans="1:55" x14ac:dyDescent="0.15">
      <c r="A134" s="80" t="s">
        <v>559</v>
      </c>
      <c r="B134" s="239" t="s">
        <v>367</v>
      </c>
      <c r="C134" s="41" t="s">
        <v>196</v>
      </c>
      <c r="D134" s="383"/>
      <c r="E134" s="383"/>
      <c r="F134" s="383"/>
      <c r="G134" s="383"/>
      <c r="H134" s="383"/>
      <c r="I134" s="383"/>
      <c r="J134" s="383"/>
      <c r="K134" s="383"/>
      <c r="L134" s="383"/>
      <c r="M134" s="383"/>
      <c r="N134" s="383"/>
      <c r="O134" s="383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</row>
    <row r="135" spans="1:55" s="320" customFormat="1" ht="21.75" customHeight="1" x14ac:dyDescent="0.15">
      <c r="A135" s="331" t="s">
        <v>1902</v>
      </c>
      <c r="B135" s="239" t="s">
        <v>368</v>
      </c>
      <c r="C135" s="41" t="s">
        <v>197</v>
      </c>
      <c r="D135" s="383"/>
      <c r="E135" s="383"/>
      <c r="F135" s="383"/>
      <c r="G135" s="383"/>
      <c r="H135" s="383"/>
      <c r="I135" s="383"/>
      <c r="J135" s="383"/>
      <c r="K135" s="383"/>
      <c r="L135" s="383"/>
      <c r="M135" s="383"/>
      <c r="N135" s="383"/>
      <c r="O135" s="383"/>
      <c r="P135" s="95"/>
      <c r="Q135" s="95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181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</row>
    <row r="136" spans="1:55" ht="12.75" customHeight="1" x14ac:dyDescent="0.15">
      <c r="A136" s="23" t="s">
        <v>237</v>
      </c>
      <c r="B136" s="239" t="s">
        <v>373</v>
      </c>
      <c r="C136" s="41" t="s">
        <v>204</v>
      </c>
      <c r="D136" s="383"/>
      <c r="E136" s="383"/>
      <c r="F136" s="383"/>
      <c r="G136" s="383"/>
      <c r="H136" s="383"/>
      <c r="I136" s="383"/>
      <c r="J136" s="383"/>
      <c r="K136" s="383"/>
      <c r="L136" s="383"/>
      <c r="M136" s="383"/>
      <c r="N136" s="383"/>
      <c r="O136" s="383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 t="s">
        <v>1</v>
      </c>
      <c r="AC136" s="95"/>
    </row>
    <row r="137" spans="1:55" x14ac:dyDescent="0.15">
      <c r="A137" s="23" t="s">
        <v>238</v>
      </c>
      <c r="B137" s="239" t="s">
        <v>379</v>
      </c>
      <c r="C137" s="41" t="s">
        <v>211</v>
      </c>
      <c r="D137" s="383">
        <f>D138+D139+D140+D141+D142+D143</f>
        <v>0</v>
      </c>
      <c r="E137" s="383">
        <f>E138+E139+E140+E142+E143</f>
        <v>0</v>
      </c>
      <c r="F137" s="383">
        <f>F138+F139+F140+F142+F143</f>
        <v>0</v>
      </c>
      <c r="G137" s="383">
        <f>G138+G139+G140+G141+G142+G143</f>
        <v>0</v>
      </c>
      <c r="H137" s="383">
        <f>H138+H139+H140+H141+H142+H143</f>
        <v>0</v>
      </c>
      <c r="I137" s="383">
        <f>I138+I139+I140+I142+I143</f>
        <v>0</v>
      </c>
      <c r="J137" s="383">
        <f>J138+J139+J140+J142+J143</f>
        <v>0</v>
      </c>
      <c r="K137" s="383">
        <f>K138+K139+K140+K141+K142+K143</f>
        <v>0</v>
      </c>
      <c r="L137" s="383">
        <f>L138+L139+L140+L141+L142+L143</f>
        <v>0</v>
      </c>
      <c r="M137" s="383">
        <f>M138+M139+M140+M142+M143</f>
        <v>0</v>
      </c>
      <c r="N137" s="383">
        <f>N138+N139+N140+N142+N143</f>
        <v>0</v>
      </c>
      <c r="O137" s="383">
        <f>O138+O139+O140+O141+O142+O143</f>
        <v>0</v>
      </c>
      <c r="P137" s="383">
        <f>P138+P139+P140+P141+P142+P143</f>
        <v>0</v>
      </c>
      <c r="Q137" s="383">
        <f>Q138+Q139+Q140+Q142+Q143</f>
        <v>0</v>
      </c>
      <c r="R137" s="383">
        <f>R138+R139+R140+R142+R143</f>
        <v>0</v>
      </c>
      <c r="S137" s="383">
        <f>S138+S139+S140+S141+S142+S143</f>
        <v>0</v>
      </c>
      <c r="T137" s="383">
        <f>T138+T139+T140+T141+T142+T143</f>
        <v>0</v>
      </c>
      <c r="U137" s="383">
        <f>U138+U139+U140+U142+U143</f>
        <v>0</v>
      </c>
      <c r="V137" s="383">
        <f>V138+V139+V140+V142+V143</f>
        <v>0</v>
      </c>
      <c r="W137" s="383">
        <f>W138+W139+W140+W141+W142+W143</f>
        <v>0</v>
      </c>
      <c r="X137" s="383">
        <f>X138+X139+X140+X141+X142+X143</f>
        <v>0</v>
      </c>
      <c r="Y137" s="383">
        <f>Y138+Y139+Y140+Y142+Y143</f>
        <v>0</v>
      </c>
      <c r="Z137" s="383">
        <f>Z138+Z139+Z140+Z142+Z143</f>
        <v>0</v>
      </c>
      <c r="AA137" s="383">
        <f>AA138+AA139+AA140+AA141+AA142+AA143</f>
        <v>0</v>
      </c>
      <c r="AB137" s="95">
        <f>AB138+AB140+AB142+AB143</f>
        <v>0</v>
      </c>
      <c r="AC137" s="383">
        <f>AC138+AC139+AC140+AC141+AC142+AC143</f>
        <v>0</v>
      </c>
    </row>
    <row r="138" spans="1:55" ht="21" x14ac:dyDescent="0.15">
      <c r="A138" s="61" t="s">
        <v>50</v>
      </c>
      <c r="B138" s="239" t="s">
        <v>380</v>
      </c>
      <c r="C138" s="41" t="s">
        <v>266</v>
      </c>
      <c r="D138" s="383"/>
      <c r="E138" s="383"/>
      <c r="F138" s="383"/>
      <c r="G138" s="383"/>
      <c r="H138" s="383"/>
      <c r="I138" s="383"/>
      <c r="J138" s="383"/>
      <c r="K138" s="383"/>
      <c r="L138" s="383"/>
      <c r="M138" s="383"/>
      <c r="N138" s="383"/>
      <c r="O138" s="383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</row>
    <row r="139" spans="1:55" x14ac:dyDescent="0.15">
      <c r="A139" s="61" t="s">
        <v>40</v>
      </c>
      <c r="B139" s="239" t="s">
        <v>381</v>
      </c>
      <c r="C139" s="41" t="s">
        <v>267</v>
      </c>
      <c r="D139" s="383"/>
      <c r="E139" s="383"/>
      <c r="F139" s="383"/>
      <c r="G139" s="383"/>
      <c r="H139" s="383"/>
      <c r="I139" s="383"/>
      <c r="J139" s="383"/>
      <c r="K139" s="383"/>
      <c r="L139" s="383"/>
      <c r="M139" s="383"/>
      <c r="N139" s="383"/>
      <c r="O139" s="383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 t="s">
        <v>1</v>
      </c>
      <c r="AC139" s="95"/>
    </row>
    <row r="140" spans="1:55" x14ac:dyDescent="0.15">
      <c r="A140" s="61" t="s">
        <v>41</v>
      </c>
      <c r="B140" s="239" t="s">
        <v>382</v>
      </c>
      <c r="C140" s="41" t="s">
        <v>304</v>
      </c>
      <c r="D140" s="383"/>
      <c r="E140" s="383"/>
      <c r="F140" s="383"/>
      <c r="G140" s="383"/>
      <c r="H140" s="383"/>
      <c r="I140" s="383"/>
      <c r="J140" s="383"/>
      <c r="K140" s="383"/>
      <c r="L140" s="383"/>
      <c r="M140" s="383"/>
      <c r="N140" s="383"/>
      <c r="O140" s="383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</row>
    <row r="141" spans="1:55" x14ac:dyDescent="0.15">
      <c r="A141" s="61" t="s">
        <v>643</v>
      </c>
      <c r="B141" s="239" t="s">
        <v>43</v>
      </c>
      <c r="C141" s="41" t="s">
        <v>42</v>
      </c>
      <c r="D141" s="383"/>
      <c r="E141" s="383" t="s">
        <v>547</v>
      </c>
      <c r="F141" s="383" t="s">
        <v>547</v>
      </c>
      <c r="G141" s="383"/>
      <c r="H141" s="383"/>
      <c r="I141" s="383" t="s">
        <v>547</v>
      </c>
      <c r="J141" s="383" t="s">
        <v>547</v>
      </c>
      <c r="K141" s="383"/>
      <c r="L141" s="383"/>
      <c r="M141" s="383" t="s">
        <v>547</v>
      </c>
      <c r="N141" s="383" t="s">
        <v>547</v>
      </c>
      <c r="O141" s="383"/>
      <c r="P141" s="95"/>
      <c r="Q141" s="383" t="s">
        <v>547</v>
      </c>
      <c r="R141" s="383" t="s">
        <v>547</v>
      </c>
      <c r="S141" s="95"/>
      <c r="T141" s="95"/>
      <c r="U141" s="383" t="s">
        <v>547</v>
      </c>
      <c r="V141" s="383" t="s">
        <v>547</v>
      </c>
      <c r="W141" s="95"/>
      <c r="X141" s="95"/>
      <c r="Y141" s="383" t="s">
        <v>547</v>
      </c>
      <c r="Z141" s="383" t="s">
        <v>547</v>
      </c>
      <c r="AA141" s="95"/>
      <c r="AB141" s="95" t="s">
        <v>1</v>
      </c>
      <c r="AC141" s="95"/>
    </row>
    <row r="142" spans="1:55" x14ac:dyDescent="0.15">
      <c r="A142" s="61" t="s">
        <v>44</v>
      </c>
      <c r="B142" s="239" t="s">
        <v>46</v>
      </c>
      <c r="C142" s="41" t="s">
        <v>45</v>
      </c>
      <c r="D142" s="383"/>
      <c r="E142" s="383"/>
      <c r="F142" s="383"/>
      <c r="G142" s="383"/>
      <c r="H142" s="383"/>
      <c r="I142" s="383"/>
      <c r="J142" s="383"/>
      <c r="K142" s="383"/>
      <c r="L142" s="383"/>
      <c r="M142" s="383"/>
      <c r="N142" s="383"/>
      <c r="O142" s="383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</row>
    <row r="143" spans="1:55" s="320" customFormat="1" ht="21.75" customHeight="1" x14ac:dyDescent="0.15">
      <c r="A143" s="331" t="s">
        <v>1903</v>
      </c>
      <c r="B143" s="239" t="s">
        <v>1227</v>
      </c>
      <c r="C143" s="41" t="s">
        <v>1228</v>
      </c>
      <c r="D143" s="383"/>
      <c r="E143" s="383"/>
      <c r="F143" s="383"/>
      <c r="G143" s="383"/>
      <c r="H143" s="383"/>
      <c r="I143" s="383"/>
      <c r="J143" s="383"/>
      <c r="K143" s="383"/>
      <c r="L143" s="383"/>
      <c r="M143" s="383"/>
      <c r="N143" s="383"/>
      <c r="O143" s="383"/>
      <c r="P143" s="95"/>
      <c r="Q143" s="95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181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</row>
    <row r="144" spans="1:55" x14ac:dyDescent="0.15">
      <c r="A144" s="23" t="s">
        <v>239</v>
      </c>
      <c r="B144" s="239" t="s">
        <v>383</v>
      </c>
      <c r="C144" s="41" t="s">
        <v>212</v>
      </c>
      <c r="D144" s="383">
        <f t="shared" ref="D144:AA144" si="34">D145+D146+D147+D148+D149+D150+D151+D152+D153+D154</f>
        <v>0</v>
      </c>
      <c r="E144" s="383">
        <f t="shared" si="34"/>
        <v>0</v>
      </c>
      <c r="F144" s="383">
        <f t="shared" si="34"/>
        <v>0</v>
      </c>
      <c r="G144" s="383">
        <f t="shared" si="34"/>
        <v>0</v>
      </c>
      <c r="H144" s="383">
        <f t="shared" si="34"/>
        <v>0</v>
      </c>
      <c r="I144" s="383">
        <f t="shared" si="34"/>
        <v>0</v>
      </c>
      <c r="J144" s="383">
        <f t="shared" si="34"/>
        <v>0</v>
      </c>
      <c r="K144" s="383">
        <f t="shared" si="34"/>
        <v>0</v>
      </c>
      <c r="L144" s="383">
        <f t="shared" si="34"/>
        <v>0</v>
      </c>
      <c r="M144" s="383">
        <f t="shared" si="34"/>
        <v>0</v>
      </c>
      <c r="N144" s="383">
        <f t="shared" si="34"/>
        <v>0</v>
      </c>
      <c r="O144" s="383">
        <f t="shared" si="34"/>
        <v>0</v>
      </c>
      <c r="P144" s="383">
        <f t="shared" si="34"/>
        <v>0</v>
      </c>
      <c r="Q144" s="383">
        <f t="shared" si="34"/>
        <v>0</v>
      </c>
      <c r="R144" s="383">
        <f t="shared" si="34"/>
        <v>0</v>
      </c>
      <c r="S144" s="383">
        <f t="shared" si="34"/>
        <v>0</v>
      </c>
      <c r="T144" s="383">
        <f t="shared" si="34"/>
        <v>0</v>
      </c>
      <c r="U144" s="383">
        <f t="shared" si="34"/>
        <v>0</v>
      </c>
      <c r="V144" s="383">
        <f t="shared" si="34"/>
        <v>0</v>
      </c>
      <c r="W144" s="383">
        <f t="shared" si="34"/>
        <v>0</v>
      </c>
      <c r="X144" s="383">
        <f t="shared" si="34"/>
        <v>0</v>
      </c>
      <c r="Y144" s="383">
        <f t="shared" si="34"/>
        <v>0</v>
      </c>
      <c r="Z144" s="383">
        <f t="shared" si="34"/>
        <v>0</v>
      </c>
      <c r="AA144" s="383">
        <f t="shared" si="34"/>
        <v>0</v>
      </c>
      <c r="AB144" s="95">
        <f>AB154</f>
        <v>0</v>
      </c>
      <c r="AC144" s="383">
        <f>AC145+AC146+AC147+AC148+AC149+AC150+AC151+AC152+AC153+AC154</f>
        <v>0</v>
      </c>
    </row>
    <row r="145" spans="1:55" x14ac:dyDescent="0.15">
      <c r="A145" s="144" t="s">
        <v>47</v>
      </c>
      <c r="B145" s="239" t="s">
        <v>384</v>
      </c>
      <c r="C145" s="41" t="s">
        <v>244</v>
      </c>
      <c r="D145" s="383"/>
      <c r="E145" s="383"/>
      <c r="F145" s="383"/>
      <c r="G145" s="383"/>
      <c r="H145" s="383"/>
      <c r="I145" s="383"/>
      <c r="J145" s="383"/>
      <c r="K145" s="383"/>
      <c r="L145" s="383"/>
      <c r="M145" s="383"/>
      <c r="N145" s="383"/>
      <c r="O145" s="383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 t="s">
        <v>1</v>
      </c>
      <c r="AC145" s="95"/>
    </row>
    <row r="146" spans="1:55" x14ac:dyDescent="0.15">
      <c r="A146" s="80" t="s">
        <v>1291</v>
      </c>
      <c r="B146" s="239" t="s">
        <v>385</v>
      </c>
      <c r="C146" s="41" t="s">
        <v>245</v>
      </c>
      <c r="D146" s="383"/>
      <c r="E146" s="383"/>
      <c r="F146" s="383"/>
      <c r="G146" s="383"/>
      <c r="H146" s="383"/>
      <c r="I146" s="383"/>
      <c r="J146" s="383"/>
      <c r="K146" s="383"/>
      <c r="L146" s="383"/>
      <c r="M146" s="383"/>
      <c r="N146" s="383"/>
      <c r="O146" s="383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 t="s">
        <v>1</v>
      </c>
      <c r="AC146" s="95"/>
    </row>
    <row r="147" spans="1:55" x14ac:dyDescent="0.15">
      <c r="A147" s="80" t="s">
        <v>1145</v>
      </c>
      <c r="B147" s="239" t="s">
        <v>386</v>
      </c>
      <c r="C147" s="41" t="s">
        <v>246</v>
      </c>
      <c r="D147" s="383"/>
      <c r="E147" s="383"/>
      <c r="F147" s="383"/>
      <c r="G147" s="383"/>
      <c r="H147" s="383"/>
      <c r="I147" s="383"/>
      <c r="J147" s="383"/>
      <c r="K147" s="383"/>
      <c r="L147" s="383"/>
      <c r="M147" s="383"/>
      <c r="N147" s="383"/>
      <c r="O147" s="383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 t="s">
        <v>1</v>
      </c>
      <c r="AC147" s="95"/>
    </row>
    <row r="148" spans="1:55" ht="21" x14ac:dyDescent="0.15">
      <c r="A148" s="80" t="s">
        <v>1359</v>
      </c>
      <c r="B148" s="239" t="s">
        <v>387</v>
      </c>
      <c r="C148" s="41" t="s">
        <v>247</v>
      </c>
      <c r="D148" s="383"/>
      <c r="E148" s="383"/>
      <c r="F148" s="383"/>
      <c r="G148" s="383"/>
      <c r="H148" s="383"/>
      <c r="I148" s="383"/>
      <c r="J148" s="383"/>
      <c r="K148" s="383"/>
      <c r="L148" s="383"/>
      <c r="M148" s="383"/>
      <c r="N148" s="383"/>
      <c r="O148" s="383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 t="s">
        <v>1</v>
      </c>
      <c r="AC148" s="95"/>
    </row>
    <row r="149" spans="1:55" ht="21" x14ac:dyDescent="0.15">
      <c r="A149" s="80" t="s">
        <v>1360</v>
      </c>
      <c r="B149" s="239" t="s">
        <v>388</v>
      </c>
      <c r="C149" s="41" t="s">
        <v>248</v>
      </c>
      <c r="D149" s="383"/>
      <c r="E149" s="383"/>
      <c r="F149" s="383"/>
      <c r="G149" s="383"/>
      <c r="H149" s="383"/>
      <c r="I149" s="383"/>
      <c r="J149" s="383"/>
      <c r="K149" s="383"/>
      <c r="L149" s="383"/>
      <c r="M149" s="383"/>
      <c r="N149" s="383"/>
      <c r="O149" s="383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 t="s">
        <v>1</v>
      </c>
      <c r="AC149" s="95"/>
    </row>
    <row r="150" spans="1:55" x14ac:dyDescent="0.15">
      <c r="A150" s="142" t="s">
        <v>1078</v>
      </c>
      <c r="B150" s="239" t="s">
        <v>416</v>
      </c>
      <c r="C150" s="41" t="s">
        <v>268</v>
      </c>
      <c r="D150" s="383"/>
      <c r="E150" s="383"/>
      <c r="F150" s="383"/>
      <c r="G150" s="383"/>
      <c r="H150" s="383"/>
      <c r="I150" s="383"/>
      <c r="J150" s="383"/>
      <c r="K150" s="383"/>
      <c r="L150" s="383"/>
      <c r="M150" s="383"/>
      <c r="N150" s="383"/>
      <c r="O150" s="383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 t="s">
        <v>1</v>
      </c>
      <c r="AC150" s="95"/>
    </row>
    <row r="151" spans="1:55" x14ac:dyDescent="0.15">
      <c r="A151" s="142" t="s">
        <v>1079</v>
      </c>
      <c r="B151" s="239" t="s">
        <v>417</v>
      </c>
      <c r="C151" s="41" t="s">
        <v>308</v>
      </c>
      <c r="D151" s="383"/>
      <c r="E151" s="383"/>
      <c r="F151" s="383"/>
      <c r="G151" s="383"/>
      <c r="H151" s="383"/>
      <c r="I151" s="383"/>
      <c r="J151" s="383"/>
      <c r="K151" s="383"/>
      <c r="L151" s="383"/>
      <c r="M151" s="383"/>
      <c r="N151" s="383"/>
      <c r="O151" s="383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 t="s">
        <v>1</v>
      </c>
      <c r="AC151" s="95"/>
    </row>
    <row r="152" spans="1:55" ht="31.5" x14ac:dyDescent="0.15">
      <c r="A152" s="343" t="s">
        <v>1363</v>
      </c>
      <c r="B152" s="239" t="s">
        <v>418</v>
      </c>
      <c r="C152" s="41" t="s">
        <v>309</v>
      </c>
      <c r="D152" s="383"/>
      <c r="E152" s="383"/>
      <c r="F152" s="383"/>
      <c r="G152" s="383"/>
      <c r="H152" s="383"/>
      <c r="I152" s="383"/>
      <c r="J152" s="383"/>
      <c r="K152" s="383"/>
      <c r="L152" s="383"/>
      <c r="M152" s="383"/>
      <c r="N152" s="383"/>
      <c r="O152" s="383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 t="s">
        <v>1</v>
      </c>
      <c r="AC152" s="95"/>
    </row>
    <row r="153" spans="1:55" ht="33.75" customHeight="1" x14ac:dyDescent="0.15">
      <c r="A153" s="343" t="s">
        <v>1364</v>
      </c>
      <c r="B153" s="239" t="s">
        <v>49</v>
      </c>
      <c r="C153" s="41" t="s">
        <v>48</v>
      </c>
      <c r="D153" s="383"/>
      <c r="E153" s="383"/>
      <c r="F153" s="383"/>
      <c r="G153" s="383"/>
      <c r="H153" s="383"/>
      <c r="I153" s="383"/>
      <c r="J153" s="383"/>
      <c r="K153" s="383"/>
      <c r="L153" s="383"/>
      <c r="M153" s="383"/>
      <c r="N153" s="383"/>
      <c r="O153" s="383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 t="s">
        <v>1</v>
      </c>
      <c r="AC153" s="95"/>
    </row>
    <row r="154" spans="1:55" s="320" customFormat="1" ht="14.25" customHeight="1" x14ac:dyDescent="0.15">
      <c r="A154" s="331" t="s">
        <v>1904</v>
      </c>
      <c r="B154" s="239" t="s">
        <v>2072</v>
      </c>
      <c r="C154" s="41" t="s">
        <v>2073</v>
      </c>
      <c r="D154" s="383"/>
      <c r="E154" s="383"/>
      <c r="F154" s="383"/>
      <c r="G154" s="383"/>
      <c r="H154" s="383"/>
      <c r="I154" s="383"/>
      <c r="J154" s="383"/>
      <c r="K154" s="383"/>
      <c r="L154" s="383"/>
      <c r="M154" s="383"/>
      <c r="N154" s="383"/>
      <c r="O154" s="383"/>
      <c r="P154" s="95"/>
      <c r="Q154" s="95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181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</row>
    <row r="155" spans="1:55" x14ac:dyDescent="0.15">
      <c r="A155" s="23" t="s">
        <v>240</v>
      </c>
      <c r="B155" s="239" t="s">
        <v>389</v>
      </c>
      <c r="C155" s="41" t="s">
        <v>216</v>
      </c>
      <c r="D155" s="383">
        <f t="shared" ref="D155:AC155" si="35">D156+D157+D158+D159+D160+D161+D162+D163+D167+D171</f>
        <v>0</v>
      </c>
      <c r="E155" s="383">
        <f t="shared" si="35"/>
        <v>0</v>
      </c>
      <c r="F155" s="383">
        <f t="shared" si="35"/>
        <v>0</v>
      </c>
      <c r="G155" s="383">
        <f t="shared" si="35"/>
        <v>0</v>
      </c>
      <c r="H155" s="383">
        <f t="shared" si="35"/>
        <v>0</v>
      </c>
      <c r="I155" s="383">
        <f t="shared" si="35"/>
        <v>0</v>
      </c>
      <c r="J155" s="383">
        <f t="shared" si="35"/>
        <v>0</v>
      </c>
      <c r="K155" s="383">
        <f t="shared" si="35"/>
        <v>0</v>
      </c>
      <c r="L155" s="383">
        <f t="shared" si="35"/>
        <v>0</v>
      </c>
      <c r="M155" s="383">
        <f t="shared" si="35"/>
        <v>0</v>
      </c>
      <c r="N155" s="383">
        <f t="shared" si="35"/>
        <v>0</v>
      </c>
      <c r="O155" s="383">
        <f t="shared" si="35"/>
        <v>0</v>
      </c>
      <c r="P155" s="383">
        <f t="shared" si="35"/>
        <v>0</v>
      </c>
      <c r="Q155" s="383">
        <f t="shared" si="35"/>
        <v>0</v>
      </c>
      <c r="R155" s="383">
        <f t="shared" si="35"/>
        <v>0</v>
      </c>
      <c r="S155" s="383">
        <f t="shared" si="35"/>
        <v>0</v>
      </c>
      <c r="T155" s="383">
        <f t="shared" si="35"/>
        <v>0</v>
      </c>
      <c r="U155" s="383">
        <f t="shared" si="35"/>
        <v>0</v>
      </c>
      <c r="V155" s="383">
        <f t="shared" si="35"/>
        <v>0</v>
      </c>
      <c r="W155" s="383">
        <f t="shared" si="35"/>
        <v>0</v>
      </c>
      <c r="X155" s="383">
        <f t="shared" si="35"/>
        <v>0</v>
      </c>
      <c r="Y155" s="383">
        <f t="shared" si="35"/>
        <v>0</v>
      </c>
      <c r="Z155" s="383">
        <f t="shared" si="35"/>
        <v>0</v>
      </c>
      <c r="AA155" s="383">
        <f t="shared" si="35"/>
        <v>0</v>
      </c>
      <c r="AB155" s="383">
        <f t="shared" si="35"/>
        <v>0</v>
      </c>
      <c r="AC155" s="383">
        <f t="shared" si="35"/>
        <v>0</v>
      </c>
    </row>
    <row r="156" spans="1:55" x14ac:dyDescent="0.15">
      <c r="A156" s="48" t="s">
        <v>1025</v>
      </c>
      <c r="B156" s="239" t="s">
        <v>390</v>
      </c>
      <c r="C156" s="41" t="s">
        <v>249</v>
      </c>
      <c r="D156" s="383"/>
      <c r="E156" s="383"/>
      <c r="F156" s="383"/>
      <c r="G156" s="383"/>
      <c r="H156" s="383"/>
      <c r="I156" s="383"/>
      <c r="J156" s="383"/>
      <c r="K156" s="383"/>
      <c r="L156" s="383"/>
      <c r="M156" s="383"/>
      <c r="N156" s="383"/>
      <c r="O156" s="383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</row>
    <row r="157" spans="1:55" x14ac:dyDescent="0.15">
      <c r="A157" s="48" t="s">
        <v>1026</v>
      </c>
      <c r="B157" s="239" t="s">
        <v>391</v>
      </c>
      <c r="C157" s="41" t="s">
        <v>250</v>
      </c>
      <c r="D157" s="383"/>
      <c r="E157" s="383"/>
      <c r="F157" s="383"/>
      <c r="G157" s="383"/>
      <c r="H157" s="383"/>
      <c r="I157" s="383"/>
      <c r="J157" s="383"/>
      <c r="K157" s="383"/>
      <c r="L157" s="383"/>
      <c r="M157" s="383"/>
      <c r="N157" s="383"/>
      <c r="O157" s="383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</row>
    <row r="158" spans="1:55" x14ac:dyDescent="0.15">
      <c r="A158" s="48" t="s">
        <v>1027</v>
      </c>
      <c r="B158" s="239" t="s">
        <v>392</v>
      </c>
      <c r="C158" s="41" t="s">
        <v>251</v>
      </c>
      <c r="D158" s="383"/>
      <c r="E158" s="383"/>
      <c r="F158" s="383"/>
      <c r="G158" s="383"/>
      <c r="H158" s="383"/>
      <c r="I158" s="383"/>
      <c r="J158" s="383"/>
      <c r="K158" s="383"/>
      <c r="L158" s="383"/>
      <c r="M158" s="383"/>
      <c r="N158" s="383"/>
      <c r="O158" s="383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</row>
    <row r="159" spans="1:55" x14ac:dyDescent="0.15">
      <c r="A159" s="48" t="s">
        <v>1028</v>
      </c>
      <c r="B159" s="239" t="s">
        <v>861</v>
      </c>
      <c r="C159" s="41" t="s">
        <v>798</v>
      </c>
      <c r="D159" s="383"/>
      <c r="E159" s="383"/>
      <c r="F159" s="383"/>
      <c r="G159" s="383"/>
      <c r="H159" s="383"/>
      <c r="I159" s="383"/>
      <c r="J159" s="383"/>
      <c r="K159" s="383"/>
      <c r="L159" s="383"/>
      <c r="M159" s="383"/>
      <c r="N159" s="383"/>
      <c r="O159" s="383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</row>
    <row r="160" spans="1:55" x14ac:dyDescent="0.15">
      <c r="A160" s="48" t="s">
        <v>1029</v>
      </c>
      <c r="B160" s="239" t="s">
        <v>862</v>
      </c>
      <c r="C160" s="41" t="s">
        <v>799</v>
      </c>
      <c r="D160" s="383"/>
      <c r="E160" s="383"/>
      <c r="F160" s="383"/>
      <c r="G160" s="383"/>
      <c r="H160" s="383"/>
      <c r="I160" s="383"/>
      <c r="J160" s="383"/>
      <c r="K160" s="383"/>
      <c r="L160" s="383"/>
      <c r="M160" s="383"/>
      <c r="N160" s="383"/>
      <c r="O160" s="383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</row>
    <row r="161" spans="1:55" x14ac:dyDescent="0.15">
      <c r="A161" s="48" t="s">
        <v>1030</v>
      </c>
      <c r="B161" s="239" t="s">
        <v>863</v>
      </c>
      <c r="C161" s="41" t="s">
        <v>800</v>
      </c>
      <c r="D161" s="383"/>
      <c r="E161" s="383"/>
      <c r="F161" s="383"/>
      <c r="G161" s="383"/>
      <c r="H161" s="383"/>
      <c r="I161" s="383"/>
      <c r="J161" s="383"/>
      <c r="K161" s="383"/>
      <c r="L161" s="383"/>
      <c r="M161" s="383"/>
      <c r="N161" s="383"/>
      <c r="O161" s="383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</row>
    <row r="162" spans="1:55" x14ac:dyDescent="0.15">
      <c r="A162" s="48" t="s">
        <v>1031</v>
      </c>
      <c r="B162" s="239" t="s">
        <v>864</v>
      </c>
      <c r="C162" s="41" t="s">
        <v>801</v>
      </c>
      <c r="D162" s="383"/>
      <c r="E162" s="383"/>
      <c r="F162" s="383"/>
      <c r="G162" s="383"/>
      <c r="H162" s="383"/>
      <c r="I162" s="383"/>
      <c r="J162" s="383"/>
      <c r="K162" s="383"/>
      <c r="L162" s="383"/>
      <c r="M162" s="383"/>
      <c r="N162" s="383"/>
      <c r="O162" s="383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</row>
    <row r="163" spans="1:55" x14ac:dyDescent="0.15">
      <c r="A163" s="48" t="s">
        <v>1292</v>
      </c>
      <c r="B163" s="239" t="s">
        <v>866</v>
      </c>
      <c r="C163" s="41" t="s">
        <v>803</v>
      </c>
      <c r="D163" s="383">
        <f t="shared" ref="D163:AC163" si="36">D164+D165+D166</f>
        <v>0</v>
      </c>
      <c r="E163" s="383">
        <f t="shared" si="36"/>
        <v>0</v>
      </c>
      <c r="F163" s="383">
        <f t="shared" si="36"/>
        <v>0</v>
      </c>
      <c r="G163" s="383">
        <f t="shared" si="36"/>
        <v>0</v>
      </c>
      <c r="H163" s="383">
        <f t="shared" si="36"/>
        <v>0</v>
      </c>
      <c r="I163" s="383">
        <f t="shared" si="36"/>
        <v>0</v>
      </c>
      <c r="J163" s="383">
        <f t="shared" si="36"/>
        <v>0</v>
      </c>
      <c r="K163" s="383">
        <f t="shared" si="36"/>
        <v>0</v>
      </c>
      <c r="L163" s="383">
        <f t="shared" si="36"/>
        <v>0</v>
      </c>
      <c r="M163" s="383">
        <f t="shared" si="36"/>
        <v>0</v>
      </c>
      <c r="N163" s="383">
        <f t="shared" si="36"/>
        <v>0</v>
      </c>
      <c r="O163" s="383">
        <f t="shared" si="36"/>
        <v>0</v>
      </c>
      <c r="P163" s="383">
        <f t="shared" si="36"/>
        <v>0</v>
      </c>
      <c r="Q163" s="383">
        <f t="shared" si="36"/>
        <v>0</v>
      </c>
      <c r="R163" s="383">
        <f t="shared" si="36"/>
        <v>0</v>
      </c>
      <c r="S163" s="383">
        <f t="shared" si="36"/>
        <v>0</v>
      </c>
      <c r="T163" s="383">
        <f t="shared" si="36"/>
        <v>0</v>
      </c>
      <c r="U163" s="383">
        <f t="shared" si="36"/>
        <v>0</v>
      </c>
      <c r="V163" s="383">
        <f t="shared" si="36"/>
        <v>0</v>
      </c>
      <c r="W163" s="383">
        <f t="shared" si="36"/>
        <v>0</v>
      </c>
      <c r="X163" s="383">
        <f t="shared" si="36"/>
        <v>0</v>
      </c>
      <c r="Y163" s="383">
        <f t="shared" si="36"/>
        <v>0</v>
      </c>
      <c r="Z163" s="383">
        <f t="shared" si="36"/>
        <v>0</v>
      </c>
      <c r="AA163" s="383">
        <f t="shared" si="36"/>
        <v>0</v>
      </c>
      <c r="AB163" s="383">
        <f t="shared" si="36"/>
        <v>0</v>
      </c>
      <c r="AC163" s="383">
        <f t="shared" si="36"/>
        <v>0</v>
      </c>
    </row>
    <row r="164" spans="1:55" x14ac:dyDescent="0.15">
      <c r="A164" s="80" t="s">
        <v>1032</v>
      </c>
      <c r="B164" s="239" t="s">
        <v>1033</v>
      </c>
      <c r="C164" s="41" t="s">
        <v>1034</v>
      </c>
      <c r="D164" s="383"/>
      <c r="E164" s="383"/>
      <c r="F164" s="383"/>
      <c r="G164" s="383"/>
      <c r="H164" s="383"/>
      <c r="I164" s="383"/>
      <c r="J164" s="383"/>
      <c r="K164" s="383"/>
      <c r="L164" s="383"/>
      <c r="M164" s="383"/>
      <c r="N164" s="383"/>
      <c r="O164" s="383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</row>
    <row r="165" spans="1:55" x14ac:dyDescent="0.15">
      <c r="A165" s="80" t="s">
        <v>1035</v>
      </c>
      <c r="B165" s="239" t="s">
        <v>1036</v>
      </c>
      <c r="C165" s="41" t="s">
        <v>1037</v>
      </c>
      <c r="D165" s="383"/>
      <c r="E165" s="383"/>
      <c r="F165" s="383"/>
      <c r="G165" s="383"/>
      <c r="H165" s="383"/>
      <c r="I165" s="383"/>
      <c r="J165" s="383"/>
      <c r="K165" s="383"/>
      <c r="L165" s="383"/>
      <c r="M165" s="383"/>
      <c r="N165" s="383"/>
      <c r="O165" s="383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</row>
    <row r="166" spans="1:55" s="320" customFormat="1" ht="25.5" customHeight="1" x14ac:dyDescent="0.15">
      <c r="A166" s="331" t="s">
        <v>1906</v>
      </c>
      <c r="B166" s="239" t="s">
        <v>2074</v>
      </c>
      <c r="C166" s="41" t="s">
        <v>2075</v>
      </c>
      <c r="D166" s="383"/>
      <c r="E166" s="383"/>
      <c r="F166" s="383"/>
      <c r="G166" s="383"/>
      <c r="H166" s="383"/>
      <c r="I166" s="383"/>
      <c r="J166" s="383"/>
      <c r="K166" s="383"/>
      <c r="L166" s="383"/>
      <c r="M166" s="383"/>
      <c r="N166" s="383"/>
      <c r="O166" s="383"/>
      <c r="P166" s="95"/>
      <c r="Q166" s="95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181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</row>
    <row r="167" spans="1:55" x14ac:dyDescent="0.15">
      <c r="A167" s="80" t="s">
        <v>1293</v>
      </c>
      <c r="B167" s="239" t="s">
        <v>867</v>
      </c>
      <c r="C167" s="41" t="s">
        <v>804</v>
      </c>
      <c r="D167" s="383">
        <f t="shared" ref="D167:AC167" si="37">D168+D169+D170</f>
        <v>0</v>
      </c>
      <c r="E167" s="383">
        <f t="shared" si="37"/>
        <v>0</v>
      </c>
      <c r="F167" s="383">
        <f t="shared" si="37"/>
        <v>0</v>
      </c>
      <c r="G167" s="383">
        <f t="shared" si="37"/>
        <v>0</v>
      </c>
      <c r="H167" s="383">
        <f t="shared" si="37"/>
        <v>0</v>
      </c>
      <c r="I167" s="383">
        <f t="shared" si="37"/>
        <v>0</v>
      </c>
      <c r="J167" s="383">
        <f t="shared" si="37"/>
        <v>0</v>
      </c>
      <c r="K167" s="383">
        <f t="shared" si="37"/>
        <v>0</v>
      </c>
      <c r="L167" s="383">
        <f t="shared" si="37"/>
        <v>0</v>
      </c>
      <c r="M167" s="383">
        <f t="shared" si="37"/>
        <v>0</v>
      </c>
      <c r="N167" s="383">
        <f t="shared" si="37"/>
        <v>0</v>
      </c>
      <c r="O167" s="383">
        <f t="shared" si="37"/>
        <v>0</v>
      </c>
      <c r="P167" s="383">
        <f t="shared" si="37"/>
        <v>0</v>
      </c>
      <c r="Q167" s="383">
        <f t="shared" si="37"/>
        <v>0</v>
      </c>
      <c r="R167" s="383">
        <f t="shared" si="37"/>
        <v>0</v>
      </c>
      <c r="S167" s="383">
        <f t="shared" si="37"/>
        <v>0</v>
      </c>
      <c r="T167" s="383">
        <f t="shared" si="37"/>
        <v>0</v>
      </c>
      <c r="U167" s="383">
        <f t="shared" si="37"/>
        <v>0</v>
      </c>
      <c r="V167" s="383">
        <f t="shared" si="37"/>
        <v>0</v>
      </c>
      <c r="W167" s="383">
        <f t="shared" si="37"/>
        <v>0</v>
      </c>
      <c r="X167" s="383">
        <f t="shared" si="37"/>
        <v>0</v>
      </c>
      <c r="Y167" s="383">
        <f t="shared" si="37"/>
        <v>0</v>
      </c>
      <c r="Z167" s="383">
        <f t="shared" si="37"/>
        <v>0</v>
      </c>
      <c r="AA167" s="383">
        <f t="shared" si="37"/>
        <v>0</v>
      </c>
      <c r="AB167" s="383">
        <f t="shared" si="37"/>
        <v>0</v>
      </c>
      <c r="AC167" s="383">
        <f t="shared" si="37"/>
        <v>0</v>
      </c>
    </row>
    <row r="168" spans="1:55" x14ac:dyDescent="0.15">
      <c r="A168" s="80" t="s">
        <v>1294</v>
      </c>
      <c r="B168" s="239" t="s">
        <v>1296</v>
      </c>
      <c r="C168" s="41" t="s">
        <v>1298</v>
      </c>
      <c r="D168" s="383"/>
      <c r="E168" s="383"/>
      <c r="F168" s="383"/>
      <c r="G168" s="383"/>
      <c r="H168" s="383"/>
      <c r="I168" s="383"/>
      <c r="J168" s="383"/>
      <c r="K168" s="383"/>
      <c r="L168" s="383"/>
      <c r="M168" s="383"/>
      <c r="N168" s="383"/>
      <c r="O168" s="383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</row>
    <row r="169" spans="1:55" x14ac:dyDescent="0.15">
      <c r="A169" s="80" t="s">
        <v>1295</v>
      </c>
      <c r="B169" s="239" t="s">
        <v>1297</v>
      </c>
      <c r="C169" s="41" t="s">
        <v>1299</v>
      </c>
      <c r="D169" s="383"/>
      <c r="E169" s="383"/>
      <c r="F169" s="383"/>
      <c r="G169" s="383"/>
      <c r="H169" s="383"/>
      <c r="I169" s="383"/>
      <c r="J169" s="383"/>
      <c r="K169" s="383"/>
      <c r="L169" s="383"/>
      <c r="M169" s="383"/>
      <c r="N169" s="383"/>
      <c r="O169" s="383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</row>
    <row r="170" spans="1:55" s="320" customFormat="1" ht="23.25" customHeight="1" x14ac:dyDescent="0.15">
      <c r="A170" s="331" t="s">
        <v>1907</v>
      </c>
      <c r="B170" s="239" t="s">
        <v>2076</v>
      </c>
      <c r="C170" s="41" t="s">
        <v>2078</v>
      </c>
      <c r="D170" s="383"/>
      <c r="E170" s="383"/>
      <c r="F170" s="383"/>
      <c r="G170" s="383"/>
      <c r="H170" s="383"/>
      <c r="I170" s="383"/>
      <c r="J170" s="383"/>
      <c r="K170" s="383"/>
      <c r="L170" s="383"/>
      <c r="M170" s="383"/>
      <c r="N170" s="383"/>
      <c r="O170" s="383"/>
      <c r="P170" s="95"/>
      <c r="Q170" s="95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2"/>
      <c r="AD170" s="181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</row>
    <row r="171" spans="1:55" s="320" customFormat="1" ht="22.5" customHeight="1" x14ac:dyDescent="0.15">
      <c r="A171" s="331" t="s">
        <v>1905</v>
      </c>
      <c r="B171" s="239" t="s">
        <v>2077</v>
      </c>
      <c r="C171" s="41" t="s">
        <v>2079</v>
      </c>
      <c r="D171" s="383"/>
      <c r="E171" s="383"/>
      <c r="F171" s="383"/>
      <c r="G171" s="383"/>
      <c r="H171" s="383"/>
      <c r="I171" s="383"/>
      <c r="J171" s="383"/>
      <c r="K171" s="383"/>
      <c r="L171" s="383"/>
      <c r="M171" s="383"/>
      <c r="N171" s="383"/>
      <c r="O171" s="383"/>
      <c r="P171" s="95"/>
      <c r="Q171" s="95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181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</row>
    <row r="172" spans="1:55" x14ac:dyDescent="0.15">
      <c r="A172" s="23" t="s">
        <v>241</v>
      </c>
      <c r="B172" s="239" t="s">
        <v>393</v>
      </c>
      <c r="C172" s="41" t="s">
        <v>219</v>
      </c>
      <c r="D172" s="383"/>
      <c r="E172" s="383"/>
      <c r="F172" s="383"/>
      <c r="G172" s="383"/>
      <c r="H172" s="383"/>
      <c r="I172" s="383"/>
      <c r="J172" s="383"/>
      <c r="K172" s="383"/>
      <c r="L172" s="383"/>
      <c r="M172" s="383"/>
      <c r="N172" s="383"/>
      <c r="O172" s="383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</row>
    <row r="173" spans="1:55" ht="12.75" customHeight="1" x14ac:dyDescent="0.15">
      <c r="A173" s="23" t="s">
        <v>242</v>
      </c>
      <c r="B173" s="239" t="s">
        <v>394</v>
      </c>
      <c r="C173" s="41" t="s">
        <v>221</v>
      </c>
      <c r="D173" s="383">
        <f t="shared" ref="D173:AC173" si="38">D174+D175</f>
        <v>0</v>
      </c>
      <c r="E173" s="383">
        <f t="shared" si="38"/>
        <v>0</v>
      </c>
      <c r="F173" s="383">
        <f t="shared" si="38"/>
        <v>0</v>
      </c>
      <c r="G173" s="383">
        <f t="shared" si="38"/>
        <v>0</v>
      </c>
      <c r="H173" s="383">
        <f t="shared" si="38"/>
        <v>0</v>
      </c>
      <c r="I173" s="383">
        <f t="shared" si="38"/>
        <v>0</v>
      </c>
      <c r="J173" s="383">
        <f t="shared" si="38"/>
        <v>0</v>
      </c>
      <c r="K173" s="383">
        <f t="shared" si="38"/>
        <v>0</v>
      </c>
      <c r="L173" s="383">
        <f t="shared" si="38"/>
        <v>0</v>
      </c>
      <c r="M173" s="383">
        <f t="shared" si="38"/>
        <v>0</v>
      </c>
      <c r="N173" s="383">
        <f t="shared" si="38"/>
        <v>0</v>
      </c>
      <c r="O173" s="383">
        <f t="shared" si="38"/>
        <v>0</v>
      </c>
      <c r="P173" s="383">
        <f t="shared" si="38"/>
        <v>0</v>
      </c>
      <c r="Q173" s="383">
        <f t="shared" si="38"/>
        <v>0</v>
      </c>
      <c r="R173" s="383">
        <f t="shared" si="38"/>
        <v>0</v>
      </c>
      <c r="S173" s="383">
        <f t="shared" si="38"/>
        <v>0</v>
      </c>
      <c r="T173" s="383">
        <f t="shared" si="38"/>
        <v>0</v>
      </c>
      <c r="U173" s="383">
        <f t="shared" si="38"/>
        <v>0</v>
      </c>
      <c r="V173" s="383">
        <f t="shared" si="38"/>
        <v>0</v>
      </c>
      <c r="W173" s="383">
        <f t="shared" si="38"/>
        <v>0</v>
      </c>
      <c r="X173" s="383">
        <f t="shared" si="38"/>
        <v>0</v>
      </c>
      <c r="Y173" s="383">
        <f t="shared" si="38"/>
        <v>0</v>
      </c>
      <c r="Z173" s="383">
        <f t="shared" si="38"/>
        <v>0</v>
      </c>
      <c r="AA173" s="383">
        <f t="shared" si="38"/>
        <v>0</v>
      </c>
      <c r="AB173" s="383">
        <f t="shared" si="38"/>
        <v>0</v>
      </c>
      <c r="AC173" s="383">
        <f t="shared" si="38"/>
        <v>0</v>
      </c>
    </row>
    <row r="174" spans="1:55" ht="11.25" customHeight="1" x14ac:dyDescent="0.15">
      <c r="A174" s="80" t="s">
        <v>1038</v>
      </c>
      <c r="B174" s="239" t="s">
        <v>1039</v>
      </c>
      <c r="C174" s="41" t="s">
        <v>1040</v>
      </c>
      <c r="D174" s="383"/>
      <c r="E174" s="383"/>
      <c r="F174" s="383"/>
      <c r="G174" s="383"/>
      <c r="H174" s="383"/>
      <c r="I174" s="383"/>
      <c r="J174" s="383"/>
      <c r="K174" s="383"/>
      <c r="L174" s="383"/>
      <c r="M174" s="383"/>
      <c r="N174" s="383"/>
      <c r="O174" s="383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</row>
    <row r="175" spans="1:55" s="320" customFormat="1" ht="22.5" customHeight="1" x14ac:dyDescent="0.15">
      <c r="A175" s="331" t="s">
        <v>1908</v>
      </c>
      <c r="B175" s="239" t="s">
        <v>2080</v>
      </c>
      <c r="C175" s="41" t="s">
        <v>2081</v>
      </c>
      <c r="D175" s="383"/>
      <c r="E175" s="383"/>
      <c r="F175" s="383"/>
      <c r="G175" s="383"/>
      <c r="H175" s="383"/>
      <c r="I175" s="383"/>
      <c r="J175" s="383"/>
      <c r="K175" s="383"/>
      <c r="L175" s="383"/>
      <c r="M175" s="383"/>
      <c r="N175" s="383"/>
      <c r="O175" s="383"/>
      <c r="P175" s="95"/>
      <c r="Q175" s="95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181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</row>
    <row r="176" spans="1:55" ht="11.25" customHeight="1" x14ac:dyDescent="0.15">
      <c r="A176" s="180" t="s">
        <v>1300</v>
      </c>
      <c r="B176" s="239" t="s">
        <v>395</v>
      </c>
      <c r="C176" s="41" t="s">
        <v>222</v>
      </c>
      <c r="D176" s="383">
        <f t="shared" ref="D176:AC176" si="39">D177+D178</f>
        <v>0</v>
      </c>
      <c r="E176" s="383">
        <f t="shared" si="39"/>
        <v>0</v>
      </c>
      <c r="F176" s="383">
        <f t="shared" si="39"/>
        <v>0</v>
      </c>
      <c r="G176" s="383">
        <f t="shared" si="39"/>
        <v>0</v>
      </c>
      <c r="H176" s="383">
        <f t="shared" si="39"/>
        <v>0</v>
      </c>
      <c r="I176" s="383">
        <f t="shared" si="39"/>
        <v>0</v>
      </c>
      <c r="J176" s="383">
        <f t="shared" si="39"/>
        <v>0</v>
      </c>
      <c r="K176" s="383">
        <f t="shared" si="39"/>
        <v>0</v>
      </c>
      <c r="L176" s="383">
        <f t="shared" si="39"/>
        <v>0</v>
      </c>
      <c r="M176" s="383">
        <f t="shared" si="39"/>
        <v>0</v>
      </c>
      <c r="N176" s="383">
        <f t="shared" si="39"/>
        <v>0</v>
      </c>
      <c r="O176" s="383">
        <f t="shared" si="39"/>
        <v>0</v>
      </c>
      <c r="P176" s="383">
        <f t="shared" si="39"/>
        <v>0</v>
      </c>
      <c r="Q176" s="383">
        <f t="shared" si="39"/>
        <v>0</v>
      </c>
      <c r="R176" s="383">
        <f t="shared" si="39"/>
        <v>0</v>
      </c>
      <c r="S176" s="383">
        <f t="shared" si="39"/>
        <v>0</v>
      </c>
      <c r="T176" s="383">
        <f t="shared" si="39"/>
        <v>0</v>
      </c>
      <c r="U176" s="383">
        <f t="shared" si="39"/>
        <v>0</v>
      </c>
      <c r="V176" s="383">
        <f t="shared" si="39"/>
        <v>0</v>
      </c>
      <c r="W176" s="383">
        <f t="shared" si="39"/>
        <v>0</v>
      </c>
      <c r="X176" s="383">
        <f t="shared" si="39"/>
        <v>0</v>
      </c>
      <c r="Y176" s="383">
        <f t="shared" si="39"/>
        <v>0</v>
      </c>
      <c r="Z176" s="383">
        <f t="shared" si="39"/>
        <v>0</v>
      </c>
      <c r="AA176" s="383">
        <f t="shared" si="39"/>
        <v>0</v>
      </c>
      <c r="AB176" s="383">
        <f t="shared" si="39"/>
        <v>0</v>
      </c>
      <c r="AC176" s="383">
        <f t="shared" si="39"/>
        <v>0</v>
      </c>
    </row>
    <row r="177" spans="1:55" ht="11.25" customHeight="1" x14ac:dyDescent="0.15">
      <c r="A177" s="80" t="s">
        <v>1301</v>
      </c>
      <c r="B177" s="239" t="s">
        <v>869</v>
      </c>
      <c r="C177" s="41" t="s">
        <v>806</v>
      </c>
      <c r="D177" s="383"/>
      <c r="E177" s="383"/>
      <c r="F177" s="383"/>
      <c r="G177" s="383"/>
      <c r="H177" s="383"/>
      <c r="I177" s="383"/>
      <c r="J177" s="383"/>
      <c r="K177" s="383"/>
      <c r="L177" s="383"/>
      <c r="M177" s="383"/>
      <c r="N177" s="383"/>
      <c r="O177" s="383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</row>
    <row r="178" spans="1:55" s="320" customFormat="1" ht="15.75" customHeight="1" x14ac:dyDescent="0.15">
      <c r="A178" s="331" t="s">
        <v>1909</v>
      </c>
      <c r="B178" s="239" t="s">
        <v>870</v>
      </c>
      <c r="C178" s="41" t="s">
        <v>807</v>
      </c>
      <c r="D178" s="383"/>
      <c r="E178" s="383"/>
      <c r="F178" s="383"/>
      <c r="G178" s="383"/>
      <c r="H178" s="383"/>
      <c r="I178" s="383"/>
      <c r="J178" s="383"/>
      <c r="K178" s="383"/>
      <c r="L178" s="383"/>
      <c r="M178" s="383"/>
      <c r="N178" s="383"/>
      <c r="O178" s="383"/>
      <c r="P178" s="95"/>
      <c r="Q178" s="95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181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</row>
    <row r="179" spans="1:55" ht="11.25" customHeight="1" x14ac:dyDescent="0.15">
      <c r="A179" s="180" t="s">
        <v>1302</v>
      </c>
      <c r="B179" s="239" t="s">
        <v>396</v>
      </c>
      <c r="C179" s="41" t="s">
        <v>223</v>
      </c>
      <c r="D179" s="383"/>
      <c r="E179" s="383"/>
      <c r="F179" s="383"/>
      <c r="G179" s="383"/>
      <c r="H179" s="383"/>
      <c r="I179" s="383"/>
      <c r="J179" s="383"/>
      <c r="K179" s="383"/>
      <c r="L179" s="383"/>
      <c r="M179" s="383"/>
      <c r="N179" s="383"/>
      <c r="O179" s="383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</row>
    <row r="180" spans="1:55" ht="11.25" customHeight="1" x14ac:dyDescent="0.15">
      <c r="A180" s="332" t="s">
        <v>1812</v>
      </c>
      <c r="B180" s="239" t="s">
        <v>1620</v>
      </c>
      <c r="C180" s="333" t="s">
        <v>225</v>
      </c>
      <c r="D180" s="383"/>
      <c r="E180" s="383"/>
      <c r="F180" s="383"/>
      <c r="G180" s="383"/>
      <c r="H180" s="383"/>
      <c r="I180" s="383"/>
      <c r="J180" s="383"/>
      <c r="K180" s="383"/>
      <c r="L180" s="383"/>
      <c r="M180" s="383"/>
      <c r="N180" s="383"/>
      <c r="O180" s="383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</row>
    <row r="181" spans="1:55" x14ac:dyDescent="0.15">
      <c r="A181" s="260" t="s">
        <v>243</v>
      </c>
      <c r="B181" s="605" t="s">
        <v>397</v>
      </c>
      <c r="C181" s="607" t="s">
        <v>227</v>
      </c>
      <c r="D181" s="609" t="e">
        <f ca="1">СуммаПоСтолбцу(СубТаблица4000,3)</f>
        <v>#NAME?</v>
      </c>
      <c r="E181" s="609" t="e">
        <f ca="1">СуммаПоСтолбцу(СубТаблица4000,4)</f>
        <v>#NAME?</v>
      </c>
      <c r="F181" s="609" t="e">
        <f ca="1">СуммаПоСтолбцу(СубТаблица4000,5)</f>
        <v>#NAME?</v>
      </c>
      <c r="G181" s="609" t="e">
        <f ca="1">СуммаПоСтолбцу(СубТаблица4000,6)</f>
        <v>#NAME?</v>
      </c>
      <c r="H181" s="609" t="e">
        <f ca="1">СуммаПоСтолбцу(СубТаблица4000,7)</f>
        <v>#NAME?</v>
      </c>
      <c r="I181" s="609" t="e">
        <f ca="1">СуммаПоСтолбцу(СубТаблица4000,8)</f>
        <v>#NAME?</v>
      </c>
      <c r="J181" s="609" t="e">
        <f ca="1">СуммаПоСтолбцу(СубТаблица4000,9)</f>
        <v>#NAME?</v>
      </c>
      <c r="K181" s="609" t="e">
        <f ca="1">СуммаПоСтолбцу(СубТаблица4000,10)</f>
        <v>#NAME?</v>
      </c>
      <c r="L181" s="609" t="e">
        <f ca="1">СуммаПоСтолбцу(СубТаблица4000,11)</f>
        <v>#NAME?</v>
      </c>
      <c r="M181" s="609" t="e">
        <f ca="1">СуммаПоСтолбцу(СубТаблица4000,12)</f>
        <v>#NAME?</v>
      </c>
      <c r="N181" s="609" t="e">
        <f ca="1">СуммаПоСтолбцу(СубТаблица4000,13)</f>
        <v>#NAME?</v>
      </c>
      <c r="O181" s="609" t="e">
        <f ca="1">СуммаПоСтолбцу(СубТаблица4000,14)</f>
        <v>#NAME?</v>
      </c>
      <c r="P181" s="609" t="e">
        <f ca="1">СуммаПоСтолбцу(СубТаблица4000,15)</f>
        <v>#NAME?</v>
      </c>
      <c r="Q181" s="609" t="e">
        <f ca="1">СуммаПоСтолбцу(СубТаблица4000,16)</f>
        <v>#NAME?</v>
      </c>
      <c r="R181" s="609" t="e">
        <f ca="1">СуммаПоСтолбцу(СубТаблица4000,17)</f>
        <v>#NAME?</v>
      </c>
      <c r="S181" s="609" t="e">
        <f ca="1">СуммаПоСтолбцу(СубТаблица4000,18)</f>
        <v>#NAME?</v>
      </c>
      <c r="T181" s="609" t="e">
        <f ca="1">СуммаПоСтолбцу(СубТаблица4000,19)</f>
        <v>#NAME?</v>
      </c>
      <c r="U181" s="609" t="e">
        <f ca="1">СуммаПоСтолбцу(СубТаблица4000,20)</f>
        <v>#NAME?</v>
      </c>
      <c r="V181" s="609" t="e">
        <f ca="1">СуммаПоСтолбцу(СубТаблица4000,21)</f>
        <v>#NAME?</v>
      </c>
      <c r="W181" s="609" t="e">
        <f ca="1">СуммаПоСтолбцу(СубТаблица4000,22)</f>
        <v>#NAME?</v>
      </c>
      <c r="X181" s="609" t="e">
        <f ca="1">СуммаПоСтолбцу(СубТаблица4000,23)</f>
        <v>#NAME?</v>
      </c>
      <c r="Y181" s="609" t="e">
        <f ca="1">СуммаПоСтолбцу(СубТаблица4000,24)</f>
        <v>#NAME?</v>
      </c>
      <c r="Z181" s="609" t="e">
        <f ca="1">СуммаПоСтолбцу(СубТаблица4000,25)</f>
        <v>#NAME?</v>
      </c>
      <c r="AA181" s="609" t="e">
        <f ca="1">СуммаПоСтолбцу(СубТаблица4000,26)</f>
        <v>#NAME?</v>
      </c>
      <c r="AB181" s="609" t="e">
        <f ca="1">СуммаПоСтолбцу(СубТаблица4000,27)</f>
        <v>#NAME?</v>
      </c>
      <c r="AC181" s="609" t="e">
        <f ca="1">СуммаПоСтолбцу(СубТаблица4000,28)</f>
        <v>#NAME?</v>
      </c>
    </row>
    <row r="182" spans="1:55" x14ac:dyDescent="0.15">
      <c r="A182" s="268" t="s">
        <v>1764</v>
      </c>
      <c r="B182" s="606"/>
      <c r="C182" s="608"/>
      <c r="D182" s="609"/>
      <c r="E182" s="609"/>
      <c r="F182" s="609"/>
      <c r="G182" s="609"/>
      <c r="H182" s="609"/>
      <c r="I182" s="609"/>
      <c r="J182" s="609"/>
      <c r="K182" s="609"/>
      <c r="L182" s="609"/>
      <c r="M182" s="609"/>
      <c r="N182" s="609"/>
      <c r="O182" s="609"/>
      <c r="P182" s="609"/>
      <c r="Q182" s="609"/>
      <c r="R182" s="609"/>
      <c r="S182" s="609"/>
      <c r="T182" s="609"/>
      <c r="U182" s="609"/>
      <c r="V182" s="609"/>
      <c r="W182" s="609"/>
      <c r="X182" s="609"/>
      <c r="Y182" s="609"/>
      <c r="Z182" s="609"/>
      <c r="AA182" s="609"/>
      <c r="AB182" s="609"/>
      <c r="AC182" s="609"/>
    </row>
    <row r="183" spans="1:55" ht="12.75" customHeight="1" x14ac:dyDescent="0.15">
      <c r="A183" s="261"/>
      <c r="B183" s="262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AC183" s="181"/>
    </row>
    <row r="184" spans="1:55" x14ac:dyDescent="0.15">
      <c r="A184" s="236" t="s">
        <v>102</v>
      </c>
      <c r="B184" s="262"/>
      <c r="C184" s="236"/>
      <c r="D184" s="236"/>
      <c r="E184" s="236"/>
      <c r="F184" s="236"/>
      <c r="G184" s="236"/>
      <c r="H184" s="236"/>
      <c r="I184" s="236"/>
      <c r="J184" s="236"/>
      <c r="K184" s="236"/>
      <c r="L184" s="236"/>
      <c r="M184" s="236"/>
      <c r="N184" s="236"/>
      <c r="O184" s="236"/>
      <c r="P184" s="236"/>
      <c r="Q184" s="236"/>
      <c r="R184" s="236"/>
      <c r="S184" s="236"/>
      <c r="T184" s="236"/>
      <c r="U184" s="236"/>
      <c r="V184" s="236"/>
      <c r="W184" s="236"/>
      <c r="X184" s="236"/>
      <c r="Y184" s="236"/>
      <c r="Z184" s="236"/>
      <c r="AA184" s="236"/>
      <c r="AB184" s="236"/>
      <c r="AC184" s="236"/>
    </row>
    <row r="185" spans="1:55" ht="12.75" customHeight="1" x14ac:dyDescent="0.15"/>
  </sheetData>
  <mergeCells count="52">
    <mergeCell ref="Y181:Y182"/>
    <mergeCell ref="Z181:Z182"/>
    <mergeCell ref="AA181:AA182"/>
    <mergeCell ref="AB181:AB182"/>
    <mergeCell ref="AC181:AC182"/>
    <mergeCell ref="X181:X182"/>
    <mergeCell ref="L181:L182"/>
    <mergeCell ref="M181:M182"/>
    <mergeCell ref="N181:N182"/>
    <mergeCell ref="O181:O182"/>
    <mergeCell ref="P181:P182"/>
    <mergeCell ref="Q181:Q182"/>
    <mergeCell ref="R181:R182"/>
    <mergeCell ref="S181:S182"/>
    <mergeCell ref="U181:U182"/>
    <mergeCell ref="V181:V182"/>
    <mergeCell ref="W181:W182"/>
    <mergeCell ref="B181:B182"/>
    <mergeCell ref="C181:C182"/>
    <mergeCell ref="T181:T182"/>
    <mergeCell ref="D181:D182"/>
    <mergeCell ref="E181:E182"/>
    <mergeCell ref="F181:F182"/>
    <mergeCell ref="G181:G182"/>
    <mergeCell ref="H181:H182"/>
    <mergeCell ref="I181:I182"/>
    <mergeCell ref="J181:J182"/>
    <mergeCell ref="K181:K182"/>
    <mergeCell ref="A5:A7"/>
    <mergeCell ref="C5:C7"/>
    <mergeCell ref="I6:K6"/>
    <mergeCell ref="L6:L7"/>
    <mergeCell ref="H6:H7"/>
    <mergeCell ref="E6:G6"/>
    <mergeCell ref="P6:P7"/>
    <mergeCell ref="D5:G5"/>
    <mergeCell ref="L5:O5"/>
    <mergeCell ref="P5:S5"/>
    <mergeCell ref="AC5:AC7"/>
    <mergeCell ref="AB5:AB7"/>
    <mergeCell ref="U6:W6"/>
    <mergeCell ref="Y6:AA6"/>
    <mergeCell ref="T5:W5"/>
    <mergeCell ref="X5:AA5"/>
    <mergeCell ref="X6:X7"/>
    <mergeCell ref="T6:T7"/>
    <mergeCell ref="Q6:S6"/>
    <mergeCell ref="M3:O3"/>
    <mergeCell ref="D3:J3"/>
    <mergeCell ref="D6:D7"/>
    <mergeCell ref="H5:K5"/>
    <mergeCell ref="M6:O6"/>
  </mergeCells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workbookViewId="0"/>
  </sheetViews>
  <sheetFormatPr defaultColWidth="9.33203125" defaultRowHeight="10.5" customHeight="1" x14ac:dyDescent="0.15"/>
  <cols>
    <col min="1" max="1" width="9.33203125" style="52" customWidth="1"/>
    <col min="2" max="2" width="44" style="52" customWidth="1"/>
    <col min="3" max="3" width="8.6640625" style="52" customWidth="1"/>
    <col min="4" max="5" width="11.83203125" style="52" customWidth="1"/>
    <col min="6" max="11" width="14.6640625" style="52" customWidth="1"/>
    <col min="12" max="13" width="11.83203125" style="52" customWidth="1"/>
    <col min="14" max="14" width="13.83203125" style="52" customWidth="1"/>
    <col min="15" max="15" width="11.83203125" style="52" customWidth="1"/>
    <col min="16" max="16" width="10.83203125" style="52" customWidth="1"/>
    <col min="17" max="17" width="11" style="52" customWidth="1"/>
    <col min="18" max="18" width="14" style="52" customWidth="1"/>
    <col min="19" max="19" width="12" style="52" customWidth="1"/>
    <col min="20" max="20" width="9.33203125" style="52" customWidth="1"/>
    <col min="21" max="21" width="12" style="52" customWidth="1"/>
    <col min="22" max="22" width="13.83203125" style="52" customWidth="1"/>
    <col min="23" max="23" width="11.33203125" style="52" customWidth="1"/>
    <col min="24" max="24" width="12.83203125" style="52" customWidth="1"/>
    <col min="25" max="25" width="13.6640625" style="52" customWidth="1"/>
    <col min="26" max="26" width="14.6640625" style="52" customWidth="1"/>
    <col min="27" max="27" width="15.6640625" style="52" customWidth="1"/>
    <col min="28" max="28" width="20" style="52" customWidth="1"/>
    <col min="29" max="29" width="13.5" style="52" customWidth="1"/>
    <col min="30" max="30" width="9.33203125" style="52" customWidth="1"/>
    <col min="31" max="16384" width="9.33203125" style="52"/>
  </cols>
  <sheetData>
    <row r="1" spans="1:29" ht="12.75" customHeight="1" x14ac:dyDescent="0.15">
      <c r="A1" s="237" t="s">
        <v>1766</v>
      </c>
      <c r="B1" s="236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</row>
    <row r="2" spans="1:29" ht="21.75" customHeight="1" x14ac:dyDescent="0.15">
      <c r="B2" s="547" t="s">
        <v>2082</v>
      </c>
      <c r="C2" s="542" t="s">
        <v>229</v>
      </c>
      <c r="D2" s="542" t="s">
        <v>36</v>
      </c>
      <c r="E2" s="542"/>
      <c r="F2" s="542"/>
      <c r="G2" s="542"/>
      <c r="H2" s="542" t="s">
        <v>987</v>
      </c>
      <c r="I2" s="542"/>
      <c r="J2" s="542"/>
      <c r="K2" s="542"/>
      <c r="L2" s="542" t="s">
        <v>305</v>
      </c>
      <c r="M2" s="542"/>
      <c r="N2" s="542"/>
      <c r="O2" s="542"/>
      <c r="P2" s="542" t="s">
        <v>991</v>
      </c>
      <c r="Q2" s="542"/>
      <c r="R2" s="542"/>
      <c r="S2" s="542"/>
      <c r="T2" s="542" t="s">
        <v>66</v>
      </c>
      <c r="U2" s="542"/>
      <c r="V2" s="542"/>
      <c r="W2" s="542"/>
      <c r="X2" s="577" t="s">
        <v>990</v>
      </c>
      <c r="Y2" s="577"/>
      <c r="Z2" s="577"/>
      <c r="AA2" s="577"/>
      <c r="AB2" s="542" t="s">
        <v>1388</v>
      </c>
      <c r="AC2" s="542" t="s">
        <v>1362</v>
      </c>
    </row>
    <row r="3" spans="1:29" ht="11.25" customHeight="1" x14ac:dyDescent="0.15">
      <c r="B3" s="542"/>
      <c r="C3" s="542"/>
      <c r="D3" s="542" t="s">
        <v>306</v>
      </c>
      <c r="E3" s="542" t="s">
        <v>37</v>
      </c>
      <c r="F3" s="542"/>
      <c r="G3" s="542"/>
      <c r="H3" s="542" t="s">
        <v>306</v>
      </c>
      <c r="I3" s="542" t="s">
        <v>37</v>
      </c>
      <c r="J3" s="542"/>
      <c r="K3" s="542"/>
      <c r="L3" s="542" t="s">
        <v>306</v>
      </c>
      <c r="M3" s="542" t="s">
        <v>37</v>
      </c>
      <c r="N3" s="542"/>
      <c r="O3" s="542"/>
      <c r="P3" s="542" t="s">
        <v>306</v>
      </c>
      <c r="Q3" s="542" t="s">
        <v>37</v>
      </c>
      <c r="R3" s="542"/>
      <c r="S3" s="542"/>
      <c r="T3" s="542" t="s">
        <v>306</v>
      </c>
      <c r="U3" s="542" t="s">
        <v>37</v>
      </c>
      <c r="V3" s="542"/>
      <c r="W3" s="542"/>
      <c r="X3" s="542" t="s">
        <v>306</v>
      </c>
      <c r="Y3" s="542" t="s">
        <v>37</v>
      </c>
      <c r="Z3" s="542"/>
      <c r="AA3" s="542"/>
      <c r="AB3" s="542"/>
      <c r="AC3" s="542"/>
    </row>
    <row r="4" spans="1:29" ht="59.25" customHeight="1" x14ac:dyDescent="0.15">
      <c r="B4" s="542"/>
      <c r="C4" s="542"/>
      <c r="D4" s="542"/>
      <c r="E4" s="42" t="s">
        <v>39</v>
      </c>
      <c r="F4" s="42" t="s">
        <v>978</v>
      </c>
      <c r="G4" s="42" t="s">
        <v>38</v>
      </c>
      <c r="H4" s="542"/>
      <c r="I4" s="42" t="s">
        <v>39</v>
      </c>
      <c r="J4" s="42" t="s">
        <v>988</v>
      </c>
      <c r="K4" s="42" t="s">
        <v>38</v>
      </c>
      <c r="L4" s="542"/>
      <c r="M4" s="42" t="s">
        <v>39</v>
      </c>
      <c r="N4" s="42" t="s">
        <v>1136</v>
      </c>
      <c r="O4" s="42" t="s">
        <v>38</v>
      </c>
      <c r="P4" s="542"/>
      <c r="Q4" s="42" t="s">
        <v>39</v>
      </c>
      <c r="R4" s="42" t="s">
        <v>989</v>
      </c>
      <c r="S4" s="42" t="s">
        <v>38</v>
      </c>
      <c r="T4" s="542"/>
      <c r="U4" s="42" t="s">
        <v>39</v>
      </c>
      <c r="V4" s="42" t="s">
        <v>1137</v>
      </c>
      <c r="W4" s="42" t="s">
        <v>38</v>
      </c>
      <c r="X4" s="542"/>
      <c r="Y4" s="42" t="s">
        <v>39</v>
      </c>
      <c r="Z4" s="42" t="s">
        <v>1138</v>
      </c>
      <c r="AA4" s="42" t="s">
        <v>38</v>
      </c>
      <c r="AB4" s="542"/>
      <c r="AC4" s="542"/>
    </row>
    <row r="5" spans="1:29" x14ac:dyDescent="0.15">
      <c r="A5" s="258" t="s">
        <v>271</v>
      </c>
      <c r="B5" s="241">
        <v>1</v>
      </c>
      <c r="C5" s="239">
        <v>2</v>
      </c>
      <c r="D5" s="259">
        <v>3</v>
      </c>
      <c r="E5" s="259">
        <v>4</v>
      </c>
      <c r="F5" s="259">
        <v>5</v>
      </c>
      <c r="G5" s="259">
        <v>6</v>
      </c>
      <c r="H5" s="259">
        <v>7</v>
      </c>
      <c r="I5" s="259">
        <v>8</v>
      </c>
      <c r="J5" s="259">
        <v>9</v>
      </c>
      <c r="K5" s="259">
        <v>10</v>
      </c>
      <c r="L5" s="259">
        <v>11</v>
      </c>
      <c r="M5" s="259">
        <v>12</v>
      </c>
      <c r="N5" s="259">
        <v>13</v>
      </c>
      <c r="O5" s="259">
        <v>14</v>
      </c>
      <c r="P5" s="259">
        <v>15</v>
      </c>
      <c r="Q5" s="259">
        <v>16</v>
      </c>
      <c r="R5" s="259">
        <v>17</v>
      </c>
      <c r="S5" s="259">
        <v>18</v>
      </c>
      <c r="T5" s="259">
        <v>19</v>
      </c>
      <c r="U5" s="259">
        <v>20</v>
      </c>
      <c r="V5" s="259">
        <v>21</v>
      </c>
      <c r="W5" s="259">
        <v>22</v>
      </c>
      <c r="X5" s="259">
        <v>23</v>
      </c>
      <c r="Y5" s="259">
        <v>24</v>
      </c>
      <c r="Z5" s="259">
        <v>25</v>
      </c>
      <c r="AA5" s="259">
        <v>26</v>
      </c>
      <c r="AB5" s="259">
        <v>27</v>
      </c>
      <c r="AC5" s="259">
        <v>28</v>
      </c>
    </row>
    <row r="6" spans="1:29" x14ac:dyDescent="0.15">
      <c r="B6" s="42">
        <v>1</v>
      </c>
      <c r="C6" s="42">
        <v>2</v>
      </c>
      <c r="D6" s="60">
        <v>3</v>
      </c>
      <c r="E6" s="60">
        <v>4</v>
      </c>
      <c r="F6" s="60">
        <v>5</v>
      </c>
      <c r="G6" s="60">
        <v>6</v>
      </c>
      <c r="H6" s="60">
        <v>7</v>
      </c>
      <c r="I6" s="60">
        <v>8</v>
      </c>
      <c r="J6" s="60">
        <v>9</v>
      </c>
      <c r="K6" s="60">
        <v>10</v>
      </c>
      <c r="L6" s="60">
        <v>11</v>
      </c>
      <c r="M6" s="60">
        <v>12</v>
      </c>
      <c r="N6" s="60">
        <v>13</v>
      </c>
      <c r="O6" s="60">
        <v>14</v>
      </c>
      <c r="P6" s="60">
        <v>15</v>
      </c>
      <c r="Q6" s="60">
        <v>16</v>
      </c>
      <c r="R6" s="60">
        <v>17</v>
      </c>
      <c r="S6" s="60">
        <v>18</v>
      </c>
      <c r="T6" s="60">
        <v>19</v>
      </c>
      <c r="U6" s="60">
        <v>20</v>
      </c>
      <c r="V6" s="60">
        <v>21</v>
      </c>
      <c r="W6" s="60">
        <v>22</v>
      </c>
      <c r="X6" s="60">
        <v>23</v>
      </c>
      <c r="Y6" s="60">
        <v>24</v>
      </c>
      <c r="Z6" s="60">
        <v>25</v>
      </c>
      <c r="AA6" s="60">
        <v>26</v>
      </c>
      <c r="AB6" s="183">
        <v>27</v>
      </c>
      <c r="AC6" s="183">
        <v>28</v>
      </c>
    </row>
    <row r="7" spans="1:29" x14ac:dyDescent="0.15">
      <c r="A7" s="236" t="s">
        <v>102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</row>
    <row r="8" spans="1:29" ht="12.75" customHeight="1" x14ac:dyDescent="0.15"/>
  </sheetData>
  <mergeCells count="22">
    <mergeCell ref="L3:L4"/>
    <mergeCell ref="AC2:AC4"/>
    <mergeCell ref="X3:X4"/>
    <mergeCell ref="Y3:AA3"/>
    <mergeCell ref="P3:P4"/>
    <mergeCell ref="Q3:S3"/>
    <mergeCell ref="D3:D4"/>
    <mergeCell ref="H3:H4"/>
    <mergeCell ref="X2:AA2"/>
    <mergeCell ref="AB2:AB4"/>
    <mergeCell ref="B2:B4"/>
    <mergeCell ref="C2:C4"/>
    <mergeCell ref="D2:G2"/>
    <mergeCell ref="H2:K2"/>
    <mergeCell ref="L2:O2"/>
    <mergeCell ref="I3:K3"/>
    <mergeCell ref="E3:G3"/>
    <mergeCell ref="M3:O3"/>
    <mergeCell ref="T3:T4"/>
    <mergeCell ref="P2:S2"/>
    <mergeCell ref="U3:W3"/>
    <mergeCell ref="T2:W2"/>
  </mergeCells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185"/>
  <sheetViews>
    <sheetView topLeftCell="A70" workbookViewId="0">
      <selection activeCell="H79" sqref="H79"/>
    </sheetView>
  </sheetViews>
  <sheetFormatPr defaultColWidth="9.33203125" defaultRowHeight="10.5" customHeight="1" x14ac:dyDescent="0.15"/>
  <cols>
    <col min="1" max="1" width="46.1640625" style="50" customWidth="1"/>
    <col min="2" max="3" width="9.33203125" style="50" customWidth="1"/>
    <col min="4" max="4" width="20.5" style="50" customWidth="1"/>
    <col min="5" max="5" width="18.33203125" style="50" customWidth="1"/>
    <col min="6" max="6" width="17.83203125" style="50" customWidth="1"/>
    <col min="7" max="7" width="17.5" style="50" customWidth="1"/>
    <col min="8" max="8" width="19" style="50" customWidth="1"/>
    <col min="9" max="9" width="18.5" style="50" customWidth="1"/>
    <col min="10" max="10" width="9.33203125" style="50" customWidth="1"/>
    <col min="11" max="16384" width="9.33203125" style="50"/>
  </cols>
  <sheetData>
    <row r="1" spans="1:32" x14ac:dyDescent="0.15">
      <c r="A1" s="100" t="s">
        <v>1407</v>
      </c>
      <c r="B1" s="62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s="52" customFormat="1" x14ac:dyDescent="0.15">
      <c r="B2" s="54" t="s">
        <v>270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32" x14ac:dyDescent="0.15">
      <c r="A3" s="33" t="s">
        <v>65</v>
      </c>
      <c r="B3" s="54"/>
      <c r="C3" s="12"/>
      <c r="D3" s="548" t="s">
        <v>1276</v>
      </c>
      <c r="E3" s="604"/>
      <c r="F3" s="604"/>
      <c r="G3" s="604"/>
      <c r="H3" s="604"/>
      <c r="I3" s="604"/>
      <c r="J3" s="604"/>
      <c r="K3" s="12"/>
      <c r="L3" s="12"/>
      <c r="M3" s="610"/>
      <c r="N3" s="610"/>
      <c r="O3" s="610"/>
      <c r="P3" s="51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32" x14ac:dyDescent="0.15">
      <c r="A4" s="33"/>
      <c r="B4" s="54"/>
      <c r="C4" s="12"/>
      <c r="D4" s="17"/>
      <c r="E4" s="587" t="s">
        <v>975</v>
      </c>
      <c r="F4" s="587"/>
      <c r="G4" s="587"/>
      <c r="H4" s="587"/>
      <c r="I4" s="587"/>
      <c r="J4" s="34"/>
      <c r="K4" s="12"/>
      <c r="L4" s="12"/>
      <c r="M4" s="51"/>
      <c r="N4" s="51"/>
      <c r="O4" s="51"/>
      <c r="P4" s="51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1:32" x14ac:dyDescent="0.15">
      <c r="A5" s="33"/>
      <c r="B5" s="54"/>
      <c r="C5" s="12"/>
      <c r="D5" s="17"/>
      <c r="E5" s="34"/>
      <c r="F5" s="34"/>
      <c r="G5" s="34"/>
      <c r="H5" s="612" t="s">
        <v>1402</v>
      </c>
      <c r="I5" s="612"/>
      <c r="J5" s="34"/>
      <c r="K5" s="12"/>
      <c r="L5" s="12"/>
      <c r="M5" s="51"/>
      <c r="N5" s="51"/>
      <c r="O5" s="51"/>
      <c r="P5" s="51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</row>
    <row r="6" spans="1:32" x14ac:dyDescent="0.15">
      <c r="A6" s="33"/>
      <c r="B6" s="202"/>
      <c r="C6" s="12"/>
      <c r="D6" s="17"/>
      <c r="E6" s="34"/>
      <c r="F6" s="34"/>
      <c r="G6" s="34"/>
      <c r="H6" s="138"/>
      <c r="I6" s="138"/>
      <c r="J6" s="34"/>
      <c r="K6" s="12"/>
      <c r="L6" s="12"/>
      <c r="M6" s="51"/>
      <c r="N6" s="51"/>
      <c r="O6" s="51"/>
      <c r="P6" s="51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</row>
    <row r="7" spans="1:32" ht="23.25" customHeight="1" x14ac:dyDescent="0.15">
      <c r="A7" s="611" t="s">
        <v>631</v>
      </c>
      <c r="B7" s="54"/>
      <c r="C7" s="611" t="s">
        <v>229</v>
      </c>
      <c r="D7" s="547" t="s">
        <v>1080</v>
      </c>
      <c r="E7" s="547"/>
      <c r="F7" s="547" t="s">
        <v>305</v>
      </c>
      <c r="G7" s="547"/>
      <c r="H7" s="547" t="s">
        <v>1081</v>
      </c>
      <c r="I7" s="547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</row>
    <row r="8" spans="1:32" ht="63" x14ac:dyDescent="0.15">
      <c r="A8" s="611"/>
      <c r="B8" s="54"/>
      <c r="C8" s="611"/>
      <c r="D8" s="44" t="s">
        <v>1303</v>
      </c>
      <c r="E8" s="44" t="s">
        <v>1082</v>
      </c>
      <c r="F8" s="44" t="s">
        <v>1304</v>
      </c>
      <c r="G8" s="42" t="s">
        <v>965</v>
      </c>
      <c r="H8" s="44" t="s">
        <v>1305</v>
      </c>
      <c r="I8" s="42" t="s">
        <v>964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</row>
    <row r="9" spans="1:32" x14ac:dyDescent="0.15">
      <c r="A9" s="43">
        <v>1</v>
      </c>
      <c r="B9" s="54"/>
      <c r="C9" s="43">
        <v>2</v>
      </c>
      <c r="D9" s="60">
        <v>3</v>
      </c>
      <c r="E9" s="60">
        <v>4</v>
      </c>
      <c r="F9" s="60">
        <v>5</v>
      </c>
      <c r="G9" s="60">
        <v>6</v>
      </c>
      <c r="H9" s="60">
        <v>7</v>
      </c>
      <c r="I9" s="60">
        <v>8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</row>
    <row r="10" spans="1:32" x14ac:dyDescent="0.15">
      <c r="A10" s="54" t="s">
        <v>271</v>
      </c>
      <c r="B10" s="54"/>
      <c r="C10" s="55"/>
      <c r="D10" s="101">
        <v>3</v>
      </c>
      <c r="E10" s="101">
        <v>4</v>
      </c>
      <c r="F10" s="101">
        <v>5</v>
      </c>
      <c r="G10" s="101">
        <v>6</v>
      </c>
      <c r="H10" s="101">
        <v>7</v>
      </c>
      <c r="I10" s="101">
        <v>8</v>
      </c>
      <c r="J10" s="181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</row>
    <row r="11" spans="1:32" s="236" customFormat="1" x14ac:dyDescent="0.15">
      <c r="A11" s="315" t="s">
        <v>1779</v>
      </c>
      <c r="B11" s="239" t="s">
        <v>1086</v>
      </c>
      <c r="C11" s="306" t="s">
        <v>1087</v>
      </c>
      <c r="D11" s="183"/>
      <c r="E11" s="183"/>
      <c r="F11" s="183"/>
      <c r="G11" s="183"/>
      <c r="H11" s="183"/>
      <c r="I11" s="183"/>
      <c r="J11" s="266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</row>
    <row r="12" spans="1:32" x14ac:dyDescent="0.15">
      <c r="A12" s="23" t="s">
        <v>230</v>
      </c>
      <c r="B12" s="101" t="s">
        <v>323</v>
      </c>
      <c r="C12" s="42" t="s">
        <v>139</v>
      </c>
      <c r="D12" s="339" t="e">
        <f t="shared" ref="D12:I12" ca="1" si="0">D13+D57+D60+D74+D78+D83+D108+D122+D133+D134+D138+D156+D173+D174+D177+D180+D181+D182</f>
        <v>#NAME?</v>
      </c>
      <c r="E12" s="339" t="e">
        <f t="shared" ca="1" si="0"/>
        <v>#NAME?</v>
      </c>
      <c r="F12" s="339" t="e">
        <f t="shared" ca="1" si="0"/>
        <v>#NAME?</v>
      </c>
      <c r="G12" s="339" t="e">
        <f t="shared" ca="1" si="0"/>
        <v>#NAME?</v>
      </c>
      <c r="H12" s="339" t="e">
        <f t="shared" ca="1" si="0"/>
        <v>#NAME?</v>
      </c>
      <c r="I12" s="339" t="e">
        <f t="shared" ca="1" si="0"/>
        <v>#NAME?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</row>
    <row r="13" spans="1:32" ht="21" x14ac:dyDescent="0.15">
      <c r="A13" s="23" t="s">
        <v>1669</v>
      </c>
      <c r="B13" s="239" t="s">
        <v>324</v>
      </c>
      <c r="C13" s="41" t="s">
        <v>141</v>
      </c>
      <c r="D13" s="383">
        <f t="shared" ref="D13:I13" si="1">D14+D15+D23+D32+D42+D43+D52+D53+D54+D55+D56</f>
        <v>0</v>
      </c>
      <c r="E13" s="383">
        <f t="shared" si="1"/>
        <v>0</v>
      </c>
      <c r="F13" s="383">
        <f t="shared" si="1"/>
        <v>0</v>
      </c>
      <c r="G13" s="383">
        <f t="shared" si="1"/>
        <v>0</v>
      </c>
      <c r="H13" s="383">
        <f t="shared" si="1"/>
        <v>0</v>
      </c>
      <c r="I13" s="383">
        <f t="shared" si="1"/>
        <v>0</v>
      </c>
      <c r="J13" s="53"/>
      <c r="K13" s="7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</row>
    <row r="14" spans="1:32" ht="42" x14ac:dyDescent="0.15">
      <c r="A14" s="83" t="s">
        <v>1670</v>
      </c>
      <c r="B14" s="239" t="s">
        <v>325</v>
      </c>
      <c r="C14" s="222" t="s">
        <v>143</v>
      </c>
      <c r="D14" s="383"/>
      <c r="E14" s="383"/>
      <c r="F14" s="383"/>
      <c r="G14" s="383"/>
      <c r="H14" s="383"/>
      <c r="I14" s="383"/>
      <c r="J14" s="53"/>
      <c r="K14" s="7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2" x14ac:dyDescent="0.15">
      <c r="A15" s="83" t="s">
        <v>1671</v>
      </c>
      <c r="B15" s="239" t="s">
        <v>326</v>
      </c>
      <c r="C15" s="222" t="s">
        <v>146</v>
      </c>
      <c r="D15" s="383">
        <f t="shared" ref="D15:I15" si="2">D16+D19+D22</f>
        <v>0</v>
      </c>
      <c r="E15" s="383">
        <f t="shared" si="2"/>
        <v>0</v>
      </c>
      <c r="F15" s="383">
        <f t="shared" si="2"/>
        <v>0</v>
      </c>
      <c r="G15" s="383">
        <f t="shared" si="2"/>
        <v>0</v>
      </c>
      <c r="H15" s="383">
        <f t="shared" si="2"/>
        <v>0</v>
      </c>
      <c r="I15" s="383">
        <f t="shared" si="2"/>
        <v>0</v>
      </c>
      <c r="J15" s="53"/>
      <c r="K15" s="7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</row>
    <row r="16" spans="1:32" x14ac:dyDescent="0.15">
      <c r="A16" s="83" t="s">
        <v>1672</v>
      </c>
      <c r="B16" s="239" t="s">
        <v>1718</v>
      </c>
      <c r="C16" s="222" t="s">
        <v>1695</v>
      </c>
      <c r="D16" s="383">
        <f t="shared" ref="D16:I16" si="3">D17+D18</f>
        <v>0</v>
      </c>
      <c r="E16" s="383">
        <f t="shared" si="3"/>
        <v>0</v>
      </c>
      <c r="F16" s="383">
        <f t="shared" si="3"/>
        <v>0</v>
      </c>
      <c r="G16" s="383">
        <f t="shared" si="3"/>
        <v>0</v>
      </c>
      <c r="H16" s="383">
        <f t="shared" si="3"/>
        <v>0</v>
      </c>
      <c r="I16" s="383">
        <f t="shared" si="3"/>
        <v>0</v>
      </c>
      <c r="J16" s="53"/>
      <c r="K16" s="7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</row>
    <row r="17" spans="1:32" ht="21" x14ac:dyDescent="0.15">
      <c r="A17" s="83" t="s">
        <v>1673</v>
      </c>
      <c r="B17" s="239" t="s">
        <v>1719</v>
      </c>
      <c r="C17" s="222" t="s">
        <v>1696</v>
      </c>
      <c r="D17" s="383"/>
      <c r="E17" s="383"/>
      <c r="F17" s="383"/>
      <c r="G17" s="383"/>
      <c r="H17" s="383"/>
      <c r="I17" s="383"/>
      <c r="J17" s="53"/>
      <c r="K17" s="7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</row>
    <row r="18" spans="1:32" x14ac:dyDescent="0.15">
      <c r="A18" s="331" t="s">
        <v>1911</v>
      </c>
      <c r="B18" s="239" t="s">
        <v>2025</v>
      </c>
      <c r="C18" s="222" t="s">
        <v>2026</v>
      </c>
      <c r="D18" s="383"/>
      <c r="E18" s="383"/>
      <c r="F18" s="383"/>
      <c r="G18" s="383"/>
      <c r="H18" s="383"/>
      <c r="I18" s="383"/>
      <c r="J18" s="53"/>
      <c r="K18" s="7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</row>
    <row r="19" spans="1:32" x14ac:dyDescent="0.15">
      <c r="A19" s="83" t="s">
        <v>1674</v>
      </c>
      <c r="B19" s="239" t="s">
        <v>1720</v>
      </c>
      <c r="C19" s="222" t="s">
        <v>1697</v>
      </c>
      <c r="D19" s="383">
        <f t="shared" ref="D19:I19" si="4">D20+D21</f>
        <v>0</v>
      </c>
      <c r="E19" s="383">
        <f t="shared" si="4"/>
        <v>0</v>
      </c>
      <c r="F19" s="383">
        <f t="shared" si="4"/>
        <v>0</v>
      </c>
      <c r="G19" s="383">
        <f t="shared" si="4"/>
        <v>0</v>
      </c>
      <c r="H19" s="383">
        <f t="shared" si="4"/>
        <v>0</v>
      </c>
      <c r="I19" s="383">
        <f t="shared" si="4"/>
        <v>0</v>
      </c>
      <c r="J19" s="53"/>
      <c r="K19" s="7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32" ht="21" x14ac:dyDescent="0.15">
      <c r="A20" s="83" t="s">
        <v>1673</v>
      </c>
      <c r="B20" s="239" t="s">
        <v>1721</v>
      </c>
      <c r="C20" s="222" t="s">
        <v>1698</v>
      </c>
      <c r="D20" s="383"/>
      <c r="E20" s="383"/>
      <c r="F20" s="383"/>
      <c r="G20" s="383"/>
      <c r="H20" s="383"/>
      <c r="I20" s="383"/>
      <c r="J20" s="53"/>
      <c r="K20" s="7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</row>
    <row r="21" spans="1:32" x14ac:dyDescent="0.15">
      <c r="A21" s="331" t="s">
        <v>1912</v>
      </c>
      <c r="B21" s="239" t="s">
        <v>2027</v>
      </c>
      <c r="C21" s="222" t="s">
        <v>2029</v>
      </c>
      <c r="D21" s="383"/>
      <c r="E21" s="383"/>
      <c r="F21" s="383"/>
      <c r="G21" s="383"/>
      <c r="H21" s="383"/>
      <c r="I21" s="383"/>
      <c r="J21" s="53"/>
      <c r="K21" s="7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</row>
    <row r="22" spans="1:32" ht="21" x14ac:dyDescent="0.15">
      <c r="A22" s="331" t="s">
        <v>1910</v>
      </c>
      <c r="B22" s="239" t="s">
        <v>2028</v>
      </c>
      <c r="C22" s="222" t="s">
        <v>2030</v>
      </c>
      <c r="D22" s="383"/>
      <c r="E22" s="383"/>
      <c r="F22" s="383"/>
      <c r="G22" s="383"/>
      <c r="H22" s="383"/>
      <c r="I22" s="383"/>
      <c r="J22" s="53"/>
      <c r="K22" s="7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</row>
    <row r="23" spans="1:32" x14ac:dyDescent="0.15">
      <c r="A23" s="83" t="s">
        <v>1675</v>
      </c>
      <c r="B23" s="239" t="s">
        <v>327</v>
      </c>
      <c r="C23" s="222" t="s">
        <v>147</v>
      </c>
      <c r="D23" s="383">
        <f t="shared" ref="D23:I23" si="5">D24+D27+D31</f>
        <v>0</v>
      </c>
      <c r="E23" s="383">
        <f t="shared" si="5"/>
        <v>0</v>
      </c>
      <c r="F23" s="383">
        <f t="shared" si="5"/>
        <v>0</v>
      </c>
      <c r="G23" s="383">
        <f t="shared" si="5"/>
        <v>0</v>
      </c>
      <c r="H23" s="383">
        <f t="shared" si="5"/>
        <v>0</v>
      </c>
      <c r="I23" s="383">
        <f t="shared" si="5"/>
        <v>0</v>
      </c>
      <c r="J23" s="53"/>
      <c r="K23" s="7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</row>
    <row r="24" spans="1:32" x14ac:dyDescent="0.15">
      <c r="A24" s="83" t="s">
        <v>1676</v>
      </c>
      <c r="B24" s="239" t="s">
        <v>1722</v>
      </c>
      <c r="C24" s="222" t="s">
        <v>1699</v>
      </c>
      <c r="D24" s="383">
        <f t="shared" ref="D24:I24" si="6">D25+D26</f>
        <v>0</v>
      </c>
      <c r="E24" s="383">
        <f t="shared" si="6"/>
        <v>0</v>
      </c>
      <c r="F24" s="383">
        <f t="shared" si="6"/>
        <v>0</v>
      </c>
      <c r="G24" s="383">
        <f t="shared" si="6"/>
        <v>0</v>
      </c>
      <c r="H24" s="383">
        <f t="shared" si="6"/>
        <v>0</v>
      </c>
      <c r="I24" s="383">
        <f t="shared" si="6"/>
        <v>0</v>
      </c>
      <c r="J24" s="53"/>
      <c r="K24" s="7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</row>
    <row r="25" spans="1:32" x14ac:dyDescent="0.15">
      <c r="A25" s="83" t="s">
        <v>1677</v>
      </c>
      <c r="B25" s="239" t="s">
        <v>1723</v>
      </c>
      <c r="C25" s="222" t="s">
        <v>1700</v>
      </c>
      <c r="D25" s="383"/>
      <c r="E25" s="383"/>
      <c r="F25" s="383"/>
      <c r="G25" s="383"/>
      <c r="H25" s="383"/>
      <c r="I25" s="383"/>
      <c r="J25" s="53"/>
      <c r="K25" s="7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</row>
    <row r="26" spans="1:32" ht="21" x14ac:dyDescent="0.15">
      <c r="A26" s="331" t="s">
        <v>1914</v>
      </c>
      <c r="B26" s="239" t="s">
        <v>2031</v>
      </c>
      <c r="C26" s="222" t="s">
        <v>2032</v>
      </c>
      <c r="D26" s="383"/>
      <c r="E26" s="383"/>
      <c r="F26" s="383"/>
      <c r="G26" s="383"/>
      <c r="H26" s="383"/>
      <c r="I26" s="383"/>
      <c r="J26" s="53"/>
      <c r="K26" s="7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</row>
    <row r="27" spans="1:32" x14ac:dyDescent="0.15">
      <c r="A27" s="83" t="s">
        <v>1678</v>
      </c>
      <c r="B27" s="239" t="s">
        <v>1724</v>
      </c>
      <c r="C27" s="222" t="s">
        <v>1701</v>
      </c>
      <c r="D27" s="383">
        <f t="shared" ref="D27:I27" si="7">D28+D29+D30</f>
        <v>0</v>
      </c>
      <c r="E27" s="383">
        <f t="shared" si="7"/>
        <v>0</v>
      </c>
      <c r="F27" s="383">
        <f t="shared" si="7"/>
        <v>0</v>
      </c>
      <c r="G27" s="383">
        <f t="shared" si="7"/>
        <v>0</v>
      </c>
      <c r="H27" s="383">
        <f t="shared" si="7"/>
        <v>0</v>
      </c>
      <c r="I27" s="383">
        <f t="shared" si="7"/>
        <v>0</v>
      </c>
      <c r="J27" s="53"/>
      <c r="K27" s="7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</row>
    <row r="28" spans="1:32" x14ac:dyDescent="0.15">
      <c r="A28" s="83" t="s">
        <v>1806</v>
      </c>
      <c r="B28" s="239" t="s">
        <v>1725</v>
      </c>
      <c r="C28" s="222" t="s">
        <v>1702</v>
      </c>
      <c r="D28" s="383"/>
      <c r="E28" s="383"/>
      <c r="F28" s="383"/>
      <c r="G28" s="383"/>
      <c r="H28" s="383"/>
      <c r="I28" s="383"/>
      <c r="J28" s="53"/>
      <c r="K28" s="7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32" ht="21" x14ac:dyDescent="0.15">
      <c r="A29" s="83" t="s">
        <v>1679</v>
      </c>
      <c r="B29" s="239" t="s">
        <v>1726</v>
      </c>
      <c r="C29" s="222" t="s">
        <v>1703</v>
      </c>
      <c r="D29" s="383"/>
      <c r="E29" s="383"/>
      <c r="F29" s="383"/>
      <c r="G29" s="383"/>
      <c r="H29" s="383"/>
      <c r="I29" s="383"/>
      <c r="J29" s="53"/>
      <c r="K29" s="7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32" ht="21" x14ac:dyDescent="0.15">
      <c r="A30" s="331" t="s">
        <v>1915</v>
      </c>
      <c r="B30" s="239" t="s">
        <v>2033</v>
      </c>
      <c r="C30" s="222" t="s">
        <v>2035</v>
      </c>
      <c r="D30" s="383"/>
      <c r="E30" s="383"/>
      <c r="F30" s="383"/>
      <c r="G30" s="383"/>
      <c r="H30" s="383"/>
      <c r="I30" s="383"/>
      <c r="J30" s="53"/>
      <c r="K30" s="7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32" ht="21" x14ac:dyDescent="0.15">
      <c r="A31" s="331" t="s">
        <v>1913</v>
      </c>
      <c r="B31" s="239" t="s">
        <v>2034</v>
      </c>
      <c r="C31" s="222" t="s">
        <v>2036</v>
      </c>
      <c r="D31" s="383"/>
      <c r="E31" s="383"/>
      <c r="F31" s="383"/>
      <c r="G31" s="383"/>
      <c r="H31" s="383"/>
      <c r="I31" s="383"/>
      <c r="J31" s="53"/>
      <c r="K31" s="7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</row>
    <row r="32" spans="1:32" ht="21" x14ac:dyDescent="0.15">
      <c r="A32" s="83" t="s">
        <v>1680</v>
      </c>
      <c r="B32" s="239" t="s">
        <v>328</v>
      </c>
      <c r="C32" s="222" t="s">
        <v>148</v>
      </c>
      <c r="D32" s="383">
        <f t="shared" ref="D32:I32" si="8">D33+D37+D41</f>
        <v>0</v>
      </c>
      <c r="E32" s="383">
        <f t="shared" si="8"/>
        <v>0</v>
      </c>
      <c r="F32" s="383">
        <f t="shared" si="8"/>
        <v>0</v>
      </c>
      <c r="G32" s="383">
        <f t="shared" si="8"/>
        <v>0</v>
      </c>
      <c r="H32" s="383">
        <f t="shared" si="8"/>
        <v>0</v>
      </c>
      <c r="I32" s="383">
        <f t="shared" si="8"/>
        <v>0</v>
      </c>
      <c r="J32" s="53"/>
      <c r="K32" s="7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</row>
    <row r="33" spans="1:32" ht="21" x14ac:dyDescent="0.15">
      <c r="A33" s="83" t="s">
        <v>1681</v>
      </c>
      <c r="B33" s="239" t="s">
        <v>1727</v>
      </c>
      <c r="C33" s="222" t="s">
        <v>1704</v>
      </c>
      <c r="D33" s="383">
        <f t="shared" ref="D33:I33" si="9">D34+D35+D36</f>
        <v>0</v>
      </c>
      <c r="E33" s="383">
        <f t="shared" si="9"/>
        <v>0</v>
      </c>
      <c r="F33" s="383">
        <f t="shared" si="9"/>
        <v>0</v>
      </c>
      <c r="G33" s="383">
        <f t="shared" si="9"/>
        <v>0</v>
      </c>
      <c r="H33" s="383">
        <f t="shared" si="9"/>
        <v>0</v>
      </c>
      <c r="I33" s="383">
        <f t="shared" si="9"/>
        <v>0</v>
      </c>
      <c r="J33" s="53"/>
      <c r="K33" s="7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</row>
    <row r="34" spans="1:32" ht="21" x14ac:dyDescent="0.15">
      <c r="A34" s="83" t="s">
        <v>1682</v>
      </c>
      <c r="B34" s="239" t="s">
        <v>1728</v>
      </c>
      <c r="C34" s="222" t="s">
        <v>1705</v>
      </c>
      <c r="D34" s="383"/>
      <c r="E34" s="383"/>
      <c r="F34" s="383"/>
      <c r="G34" s="383"/>
      <c r="H34" s="383"/>
      <c r="I34" s="383"/>
      <c r="J34" s="53"/>
      <c r="K34" s="7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</row>
    <row r="35" spans="1:32" x14ac:dyDescent="0.15">
      <c r="A35" s="83" t="s">
        <v>1683</v>
      </c>
      <c r="B35" s="239" t="s">
        <v>1729</v>
      </c>
      <c r="C35" s="222" t="s">
        <v>1706</v>
      </c>
      <c r="D35" s="383"/>
      <c r="E35" s="383"/>
      <c r="F35" s="383"/>
      <c r="G35" s="383"/>
      <c r="H35" s="383"/>
      <c r="I35" s="383"/>
      <c r="J35" s="53"/>
      <c r="K35" s="7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</row>
    <row r="36" spans="1:32" ht="21" x14ac:dyDescent="0.15">
      <c r="A36" s="331" t="s">
        <v>1917</v>
      </c>
      <c r="B36" s="239" t="s">
        <v>2037</v>
      </c>
      <c r="C36" s="222" t="s">
        <v>2038</v>
      </c>
      <c r="D36" s="383"/>
      <c r="E36" s="383"/>
      <c r="F36" s="383"/>
      <c r="G36" s="383"/>
      <c r="H36" s="383"/>
      <c r="I36" s="383"/>
      <c r="J36" s="53"/>
      <c r="K36" s="7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1:32" x14ac:dyDescent="0.15">
      <c r="A37" s="83" t="s">
        <v>1684</v>
      </c>
      <c r="B37" s="239" t="s">
        <v>1730</v>
      </c>
      <c r="C37" s="222" t="s">
        <v>1707</v>
      </c>
      <c r="D37" s="383">
        <f t="shared" ref="D37:I37" si="10">D38+D39+D40</f>
        <v>0</v>
      </c>
      <c r="E37" s="383">
        <f t="shared" si="10"/>
        <v>0</v>
      </c>
      <c r="F37" s="383">
        <f t="shared" si="10"/>
        <v>0</v>
      </c>
      <c r="G37" s="383">
        <f t="shared" si="10"/>
        <v>0</v>
      </c>
      <c r="H37" s="383">
        <f t="shared" si="10"/>
        <v>0</v>
      </c>
      <c r="I37" s="383">
        <f t="shared" si="10"/>
        <v>0</v>
      </c>
      <c r="J37" s="53"/>
      <c r="K37" s="7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</row>
    <row r="38" spans="1:32" ht="21" x14ac:dyDescent="0.15">
      <c r="A38" s="83" t="s">
        <v>1685</v>
      </c>
      <c r="B38" s="239" t="s">
        <v>1731</v>
      </c>
      <c r="C38" s="222" t="s">
        <v>1708</v>
      </c>
      <c r="D38" s="383"/>
      <c r="E38" s="383"/>
      <c r="F38" s="383"/>
      <c r="G38" s="383"/>
      <c r="H38" s="383"/>
      <c r="I38" s="383"/>
      <c r="J38" s="53"/>
      <c r="K38" s="7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</row>
    <row r="39" spans="1:32" x14ac:dyDescent="0.15">
      <c r="A39" s="83" t="s">
        <v>1683</v>
      </c>
      <c r="B39" s="239" t="s">
        <v>1732</v>
      </c>
      <c r="C39" s="222" t="s">
        <v>1709</v>
      </c>
      <c r="D39" s="383"/>
      <c r="E39" s="383"/>
      <c r="F39" s="383"/>
      <c r="G39" s="383"/>
      <c r="H39" s="383"/>
      <c r="I39" s="383"/>
      <c r="J39" s="53"/>
      <c r="K39" s="7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</row>
    <row r="40" spans="1:32" ht="21" x14ac:dyDescent="0.15">
      <c r="A40" s="331" t="s">
        <v>1918</v>
      </c>
      <c r="B40" s="239" t="s">
        <v>2039</v>
      </c>
      <c r="C40" s="222" t="s">
        <v>2041</v>
      </c>
      <c r="D40" s="383"/>
      <c r="E40" s="383"/>
      <c r="F40" s="383"/>
      <c r="G40" s="383"/>
      <c r="H40" s="383"/>
      <c r="I40" s="383"/>
      <c r="J40" s="53"/>
      <c r="K40" s="7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</row>
    <row r="41" spans="1:32" ht="21" x14ac:dyDescent="0.15">
      <c r="A41" s="331" t="s">
        <v>1916</v>
      </c>
      <c r="B41" s="239" t="s">
        <v>2040</v>
      </c>
      <c r="C41" s="222" t="s">
        <v>2042</v>
      </c>
      <c r="D41" s="383"/>
      <c r="E41" s="383"/>
      <c r="F41" s="383"/>
      <c r="G41" s="383"/>
      <c r="H41" s="383"/>
      <c r="I41" s="383"/>
      <c r="J41" s="53"/>
      <c r="K41" s="7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</row>
    <row r="42" spans="1:32" x14ac:dyDescent="0.15">
      <c r="A42" s="83" t="s">
        <v>1686</v>
      </c>
      <c r="B42" s="239" t="s">
        <v>421</v>
      </c>
      <c r="C42" s="222" t="s">
        <v>419</v>
      </c>
      <c r="D42" s="383"/>
      <c r="E42" s="383"/>
      <c r="F42" s="383"/>
      <c r="G42" s="383"/>
      <c r="H42" s="383"/>
      <c r="I42" s="383"/>
      <c r="J42" s="53"/>
      <c r="K42" s="7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</row>
    <row r="43" spans="1:32" x14ac:dyDescent="0.15">
      <c r="A43" s="83" t="s">
        <v>1687</v>
      </c>
      <c r="B43" s="239" t="s">
        <v>422</v>
      </c>
      <c r="C43" s="222" t="s">
        <v>420</v>
      </c>
      <c r="D43" s="383">
        <f t="shared" ref="D43:I43" si="11">D44+D47+D51</f>
        <v>0</v>
      </c>
      <c r="E43" s="383">
        <f t="shared" si="11"/>
        <v>0</v>
      </c>
      <c r="F43" s="383">
        <f t="shared" si="11"/>
        <v>0</v>
      </c>
      <c r="G43" s="383">
        <f t="shared" si="11"/>
        <v>0</v>
      </c>
      <c r="H43" s="383">
        <f t="shared" si="11"/>
        <v>0</v>
      </c>
      <c r="I43" s="383">
        <f t="shared" si="11"/>
        <v>0</v>
      </c>
      <c r="J43" s="53"/>
      <c r="K43" s="7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</row>
    <row r="44" spans="1:32" x14ac:dyDescent="0.15">
      <c r="A44" s="83" t="s">
        <v>1807</v>
      </c>
      <c r="B44" s="239" t="s">
        <v>1733</v>
      </c>
      <c r="C44" s="222" t="s">
        <v>1710</v>
      </c>
      <c r="D44" s="383">
        <f t="shared" ref="D44:I44" si="12">D45+D46</f>
        <v>0</v>
      </c>
      <c r="E44" s="383">
        <f t="shared" si="12"/>
        <v>0</v>
      </c>
      <c r="F44" s="383">
        <f t="shared" si="12"/>
        <v>0</v>
      </c>
      <c r="G44" s="383">
        <f t="shared" si="12"/>
        <v>0</v>
      </c>
      <c r="H44" s="383">
        <f t="shared" si="12"/>
        <v>0</v>
      </c>
      <c r="I44" s="383">
        <f t="shared" si="12"/>
        <v>0</v>
      </c>
      <c r="J44" s="53"/>
      <c r="K44" s="7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</row>
    <row r="45" spans="1:32" x14ac:dyDescent="0.15">
      <c r="A45" s="83" t="s">
        <v>1808</v>
      </c>
      <c r="B45" s="239" t="s">
        <v>1734</v>
      </c>
      <c r="C45" s="222" t="s">
        <v>1711</v>
      </c>
      <c r="D45" s="383"/>
      <c r="E45" s="383"/>
      <c r="F45" s="383"/>
      <c r="G45" s="383"/>
      <c r="H45" s="383"/>
      <c r="I45" s="383"/>
      <c r="J45" s="53"/>
      <c r="K45" s="7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6" spans="1:32" ht="21" x14ac:dyDescent="0.15">
      <c r="A46" s="331" t="s">
        <v>1920</v>
      </c>
      <c r="B46" s="239" t="s">
        <v>2043</v>
      </c>
      <c r="C46" s="222" t="s">
        <v>2044</v>
      </c>
      <c r="D46" s="383"/>
      <c r="E46" s="383"/>
      <c r="F46" s="383"/>
      <c r="G46" s="383"/>
      <c r="H46" s="383"/>
      <c r="I46" s="383"/>
      <c r="J46" s="53"/>
      <c r="K46" s="7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</row>
    <row r="47" spans="1:32" ht="21" x14ac:dyDescent="0.15">
      <c r="A47" s="83" t="s">
        <v>1688</v>
      </c>
      <c r="B47" s="239" t="s">
        <v>1735</v>
      </c>
      <c r="C47" s="222" t="s">
        <v>1712</v>
      </c>
      <c r="D47" s="383">
        <f t="shared" ref="D47:I47" si="13">D48+D49+D50</f>
        <v>0</v>
      </c>
      <c r="E47" s="383">
        <f t="shared" si="13"/>
        <v>0</v>
      </c>
      <c r="F47" s="383">
        <f t="shared" si="13"/>
        <v>0</v>
      </c>
      <c r="G47" s="383">
        <f t="shared" si="13"/>
        <v>0</v>
      </c>
      <c r="H47" s="383">
        <f t="shared" si="13"/>
        <v>0</v>
      </c>
      <c r="I47" s="383">
        <f t="shared" si="13"/>
        <v>0</v>
      </c>
      <c r="J47" s="53"/>
      <c r="K47" s="7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</row>
    <row r="48" spans="1:32" ht="21" x14ac:dyDescent="0.15">
      <c r="A48" s="83" t="s">
        <v>1689</v>
      </c>
      <c r="B48" s="239" t="s">
        <v>1736</v>
      </c>
      <c r="C48" s="222" t="s">
        <v>1713</v>
      </c>
      <c r="D48" s="383"/>
      <c r="E48" s="383"/>
      <c r="F48" s="383"/>
      <c r="G48" s="383"/>
      <c r="H48" s="383"/>
      <c r="I48" s="383"/>
      <c r="J48" s="53"/>
      <c r="K48" s="7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</row>
    <row r="49" spans="1:32" x14ac:dyDescent="0.15">
      <c r="A49" s="83" t="s">
        <v>1690</v>
      </c>
      <c r="B49" s="239" t="s">
        <v>1737</v>
      </c>
      <c r="C49" s="222" t="s">
        <v>1714</v>
      </c>
      <c r="D49" s="383"/>
      <c r="E49" s="383"/>
      <c r="F49" s="383"/>
      <c r="G49" s="383"/>
      <c r="H49" s="383"/>
      <c r="I49" s="383"/>
      <c r="J49" s="53"/>
      <c r="K49" s="7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</row>
    <row r="50" spans="1:32" ht="31.5" x14ac:dyDescent="0.15">
      <c r="A50" s="331" t="s">
        <v>1921</v>
      </c>
      <c r="B50" s="239" t="s">
        <v>2045</v>
      </c>
      <c r="C50" s="222" t="s">
        <v>2047</v>
      </c>
      <c r="D50" s="383"/>
      <c r="E50" s="383"/>
      <c r="F50" s="383"/>
      <c r="G50" s="383"/>
      <c r="H50" s="383"/>
      <c r="I50" s="383"/>
      <c r="J50" s="53"/>
      <c r="K50" s="7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</row>
    <row r="51" spans="1:32" ht="21" x14ac:dyDescent="0.15">
      <c r="A51" s="331" t="s">
        <v>1919</v>
      </c>
      <c r="B51" s="239" t="s">
        <v>2046</v>
      </c>
      <c r="C51" s="222" t="s">
        <v>2048</v>
      </c>
      <c r="D51" s="383"/>
      <c r="E51" s="383"/>
      <c r="F51" s="383"/>
      <c r="G51" s="383"/>
      <c r="H51" s="383"/>
      <c r="I51" s="383"/>
      <c r="J51" s="53"/>
      <c r="K51" s="7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</row>
    <row r="52" spans="1:32" ht="21" x14ac:dyDescent="0.15">
      <c r="A52" s="83" t="s">
        <v>1691</v>
      </c>
      <c r="B52" s="239" t="s">
        <v>813</v>
      </c>
      <c r="C52" s="222" t="s">
        <v>750</v>
      </c>
      <c r="D52" s="383"/>
      <c r="E52" s="383"/>
      <c r="F52" s="383"/>
      <c r="G52" s="383"/>
      <c r="H52" s="383"/>
      <c r="I52" s="383"/>
      <c r="J52" s="53"/>
      <c r="K52" s="7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</row>
    <row r="53" spans="1:32" ht="21" x14ac:dyDescent="0.15">
      <c r="A53" s="83" t="s">
        <v>1692</v>
      </c>
      <c r="B53" s="239" t="s">
        <v>814</v>
      </c>
      <c r="C53" s="222" t="s">
        <v>751</v>
      </c>
      <c r="D53" s="383"/>
      <c r="E53" s="383"/>
      <c r="F53" s="383"/>
      <c r="G53" s="383"/>
      <c r="H53" s="383"/>
      <c r="I53" s="383"/>
      <c r="J53" s="53"/>
      <c r="K53" s="7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</row>
    <row r="54" spans="1:32" x14ac:dyDescent="0.15">
      <c r="A54" s="83" t="s">
        <v>1693</v>
      </c>
      <c r="B54" s="239" t="s">
        <v>1738</v>
      </c>
      <c r="C54" s="222" t="s">
        <v>1715</v>
      </c>
      <c r="D54" s="383"/>
      <c r="E54" s="383"/>
      <c r="F54" s="383"/>
      <c r="G54" s="383"/>
      <c r="H54" s="383"/>
      <c r="I54" s="383"/>
      <c r="J54" s="53"/>
      <c r="K54" s="7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</row>
    <row r="55" spans="1:32" x14ac:dyDescent="0.15">
      <c r="A55" s="83" t="s">
        <v>1694</v>
      </c>
      <c r="B55" s="239" t="s">
        <v>1739</v>
      </c>
      <c r="C55" s="222" t="s">
        <v>1716</v>
      </c>
      <c r="D55" s="383"/>
      <c r="E55" s="383"/>
      <c r="F55" s="383"/>
      <c r="G55" s="383"/>
      <c r="H55" s="383"/>
      <c r="I55" s="383"/>
      <c r="J55" s="53"/>
      <c r="K55" s="7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</row>
    <row r="56" spans="1:32" ht="21" x14ac:dyDescent="0.15">
      <c r="A56" s="83" t="s">
        <v>1809</v>
      </c>
      <c r="B56" s="239" t="s">
        <v>1740</v>
      </c>
      <c r="C56" s="222" t="s">
        <v>1717</v>
      </c>
      <c r="D56" s="383"/>
      <c r="E56" s="383"/>
      <c r="F56" s="383"/>
      <c r="G56" s="383"/>
      <c r="H56" s="383"/>
      <c r="I56" s="383"/>
      <c r="J56" s="53"/>
      <c r="K56" s="7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</row>
    <row r="57" spans="1:32" x14ac:dyDescent="0.15">
      <c r="A57" s="23" t="s">
        <v>231</v>
      </c>
      <c r="B57" s="239" t="s">
        <v>329</v>
      </c>
      <c r="C57" s="41" t="s">
        <v>149</v>
      </c>
      <c r="D57" s="383">
        <f t="shared" ref="D57:I57" si="14">D58+D59</f>
        <v>0</v>
      </c>
      <c r="E57" s="383">
        <f t="shared" si="14"/>
        <v>0</v>
      </c>
      <c r="F57" s="383">
        <f t="shared" si="14"/>
        <v>0</v>
      </c>
      <c r="G57" s="383">
        <f t="shared" si="14"/>
        <v>0</v>
      </c>
      <c r="H57" s="383">
        <f t="shared" si="14"/>
        <v>0</v>
      </c>
      <c r="I57" s="383">
        <f t="shared" si="14"/>
        <v>0</v>
      </c>
      <c r="J57" s="53"/>
      <c r="K57" s="7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</row>
    <row r="58" spans="1:32" x14ac:dyDescent="0.15">
      <c r="A58" s="80" t="s">
        <v>278</v>
      </c>
      <c r="B58" s="239" t="s">
        <v>330</v>
      </c>
      <c r="C58" s="41" t="s">
        <v>151</v>
      </c>
      <c r="D58" s="383"/>
      <c r="E58" s="383"/>
      <c r="F58" s="383"/>
      <c r="G58" s="383"/>
      <c r="H58" s="383"/>
      <c r="I58" s="383"/>
      <c r="J58" s="53"/>
      <c r="K58" s="7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</row>
    <row r="59" spans="1:32" ht="21" x14ac:dyDescent="0.15">
      <c r="A59" s="331" t="s">
        <v>1888</v>
      </c>
      <c r="B59" s="239" t="s">
        <v>442</v>
      </c>
      <c r="C59" s="41" t="s">
        <v>441</v>
      </c>
      <c r="D59" s="383"/>
      <c r="E59" s="383"/>
      <c r="F59" s="383"/>
      <c r="G59" s="383"/>
      <c r="H59" s="383"/>
      <c r="I59" s="383"/>
      <c r="J59" s="53"/>
      <c r="K59" s="7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</row>
    <row r="60" spans="1:32" x14ac:dyDescent="0.15">
      <c r="A60" s="23" t="s">
        <v>232</v>
      </c>
      <c r="B60" s="239" t="s">
        <v>331</v>
      </c>
      <c r="C60" s="41" t="s">
        <v>154</v>
      </c>
      <c r="D60" s="383">
        <f t="shared" ref="D60:I60" si="15">D61+D62+D63+D64+D65+D68+D69+D72+D73</f>
        <v>0</v>
      </c>
      <c r="E60" s="383">
        <f t="shared" si="15"/>
        <v>0</v>
      </c>
      <c r="F60" s="383">
        <f t="shared" si="15"/>
        <v>0</v>
      </c>
      <c r="G60" s="383">
        <f t="shared" si="15"/>
        <v>0</v>
      </c>
      <c r="H60" s="383">
        <f t="shared" si="15"/>
        <v>0</v>
      </c>
      <c r="I60" s="383">
        <f t="shared" si="15"/>
        <v>0</v>
      </c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</row>
    <row r="61" spans="1:32" x14ac:dyDescent="0.15">
      <c r="A61" s="48" t="s">
        <v>1013</v>
      </c>
      <c r="B61" s="239" t="s">
        <v>332</v>
      </c>
      <c r="C61" s="41" t="s">
        <v>156</v>
      </c>
      <c r="D61" s="383"/>
      <c r="E61" s="383"/>
      <c r="F61" s="383"/>
      <c r="G61" s="383"/>
      <c r="H61" s="383"/>
      <c r="I61" s="38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</row>
    <row r="62" spans="1:32" x14ac:dyDescent="0.15">
      <c r="A62" s="48" t="s">
        <v>1014</v>
      </c>
      <c r="B62" s="239" t="s">
        <v>333</v>
      </c>
      <c r="C62" s="41" t="s">
        <v>158</v>
      </c>
      <c r="D62" s="383"/>
      <c r="E62" s="383"/>
      <c r="F62" s="383"/>
      <c r="G62" s="383"/>
      <c r="H62" s="383"/>
      <c r="I62" s="38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</row>
    <row r="63" spans="1:32" x14ac:dyDescent="0.15">
      <c r="A63" s="83" t="s">
        <v>1741</v>
      </c>
      <c r="B63" s="239" t="s">
        <v>335</v>
      </c>
      <c r="C63" s="41" t="s">
        <v>160</v>
      </c>
      <c r="D63" s="383"/>
      <c r="E63" s="383"/>
      <c r="F63" s="383"/>
      <c r="G63" s="383"/>
      <c r="H63" s="383"/>
      <c r="I63" s="38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</row>
    <row r="64" spans="1:32" x14ac:dyDescent="0.15">
      <c r="A64" s="83" t="s">
        <v>1742</v>
      </c>
      <c r="B64" s="239" t="s">
        <v>1017</v>
      </c>
      <c r="C64" s="41" t="s">
        <v>1018</v>
      </c>
      <c r="D64" s="383"/>
      <c r="E64" s="383"/>
      <c r="F64" s="383"/>
      <c r="G64" s="383"/>
      <c r="H64" s="383"/>
      <c r="I64" s="38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</row>
    <row r="65" spans="1:32" x14ac:dyDescent="0.15">
      <c r="A65" s="142" t="s">
        <v>1015</v>
      </c>
      <c r="B65" s="239" t="s">
        <v>1019</v>
      </c>
      <c r="C65" s="222" t="s">
        <v>1020</v>
      </c>
      <c r="D65" s="383">
        <f t="shared" ref="D65:I65" si="16">D66+D67</f>
        <v>0</v>
      </c>
      <c r="E65" s="383">
        <f t="shared" si="16"/>
        <v>0</v>
      </c>
      <c r="F65" s="383">
        <f t="shared" si="16"/>
        <v>0</v>
      </c>
      <c r="G65" s="383">
        <f t="shared" si="16"/>
        <v>0</v>
      </c>
      <c r="H65" s="383">
        <f t="shared" si="16"/>
        <v>0</v>
      </c>
      <c r="I65" s="383">
        <f t="shared" si="16"/>
        <v>0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</row>
    <row r="66" spans="1:32" x14ac:dyDescent="0.15">
      <c r="A66" s="80" t="s">
        <v>1016</v>
      </c>
      <c r="B66" s="239" t="s">
        <v>1022</v>
      </c>
      <c r="C66" s="222" t="s">
        <v>1023</v>
      </c>
      <c r="D66" s="383"/>
      <c r="E66" s="383"/>
      <c r="F66" s="383"/>
      <c r="G66" s="383"/>
      <c r="H66" s="383"/>
      <c r="I66" s="38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</row>
    <row r="67" spans="1:32" x14ac:dyDescent="0.15">
      <c r="A67" s="331" t="s">
        <v>1890</v>
      </c>
      <c r="B67" s="239" t="s">
        <v>2049</v>
      </c>
      <c r="C67" s="222" t="s">
        <v>2050</v>
      </c>
      <c r="D67" s="383"/>
      <c r="E67" s="383"/>
      <c r="F67" s="383"/>
      <c r="G67" s="383"/>
      <c r="H67" s="383"/>
      <c r="I67" s="38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</row>
    <row r="68" spans="1:32" x14ac:dyDescent="0.15">
      <c r="A68" s="80" t="s">
        <v>632</v>
      </c>
      <c r="B68" s="239" t="s">
        <v>1743</v>
      </c>
      <c r="C68" s="222" t="s">
        <v>1744</v>
      </c>
      <c r="D68" s="383"/>
      <c r="E68" s="383"/>
      <c r="F68" s="383"/>
      <c r="G68" s="383"/>
      <c r="H68" s="383"/>
      <c r="I68" s="38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</row>
    <row r="69" spans="1:32" x14ac:dyDescent="0.15">
      <c r="A69" s="80" t="s">
        <v>591</v>
      </c>
      <c r="B69" s="239" t="s">
        <v>1745</v>
      </c>
      <c r="C69" s="222" t="s">
        <v>1746</v>
      </c>
      <c r="D69" s="383">
        <f t="shared" ref="D69:I69" si="17">D70+D71</f>
        <v>0</v>
      </c>
      <c r="E69" s="383">
        <f t="shared" si="17"/>
        <v>0</v>
      </c>
      <c r="F69" s="383">
        <f t="shared" si="17"/>
        <v>0</v>
      </c>
      <c r="G69" s="383">
        <f t="shared" si="17"/>
        <v>0</v>
      </c>
      <c r="H69" s="383">
        <f t="shared" si="17"/>
        <v>0</v>
      </c>
      <c r="I69" s="383">
        <f t="shared" si="17"/>
        <v>0</v>
      </c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</row>
    <row r="70" spans="1:32" x14ac:dyDescent="0.15">
      <c r="A70" s="80" t="s">
        <v>1021</v>
      </c>
      <c r="B70" s="264" t="s">
        <v>1747</v>
      </c>
      <c r="C70" s="222" t="s">
        <v>1748</v>
      </c>
      <c r="D70" s="383"/>
      <c r="E70" s="383"/>
      <c r="F70" s="383"/>
      <c r="G70" s="383"/>
      <c r="H70" s="383"/>
      <c r="I70" s="38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</row>
    <row r="71" spans="1:32" x14ac:dyDescent="0.15">
      <c r="A71" s="331" t="s">
        <v>1891</v>
      </c>
      <c r="B71" s="264" t="s">
        <v>2051</v>
      </c>
      <c r="C71" s="222" t="s">
        <v>2052</v>
      </c>
      <c r="D71" s="383"/>
      <c r="E71" s="383"/>
      <c r="F71" s="383"/>
      <c r="G71" s="383"/>
      <c r="H71" s="383"/>
      <c r="I71" s="38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</row>
    <row r="72" spans="1:32" ht="21" x14ac:dyDescent="0.15">
      <c r="A72" s="80" t="s">
        <v>1749</v>
      </c>
      <c r="B72" s="264" t="s">
        <v>1750</v>
      </c>
      <c r="C72" s="222" t="s">
        <v>1751</v>
      </c>
      <c r="D72" s="383"/>
      <c r="E72" s="383"/>
      <c r="F72" s="383"/>
      <c r="G72" s="383"/>
      <c r="H72" s="383"/>
      <c r="I72" s="38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</row>
    <row r="73" spans="1:32" x14ac:dyDescent="0.15">
      <c r="A73" s="331" t="s">
        <v>1889</v>
      </c>
      <c r="B73" s="264" t="s">
        <v>2053</v>
      </c>
      <c r="C73" s="222" t="s">
        <v>2054</v>
      </c>
      <c r="D73" s="383"/>
      <c r="E73" s="383"/>
      <c r="F73" s="383"/>
      <c r="G73" s="383"/>
      <c r="H73" s="383"/>
      <c r="I73" s="38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</row>
    <row r="74" spans="1:32" x14ac:dyDescent="0.15">
      <c r="A74" s="23" t="s">
        <v>233</v>
      </c>
      <c r="B74" s="239" t="s">
        <v>336</v>
      </c>
      <c r="C74" s="41" t="s">
        <v>162</v>
      </c>
      <c r="D74" s="383">
        <f t="shared" ref="D74:I74" si="18">D75+D76+D77</f>
        <v>0</v>
      </c>
      <c r="E74" s="383">
        <f t="shared" si="18"/>
        <v>0</v>
      </c>
      <c r="F74" s="383">
        <f t="shared" si="18"/>
        <v>0</v>
      </c>
      <c r="G74" s="383">
        <f t="shared" si="18"/>
        <v>0</v>
      </c>
      <c r="H74" s="383">
        <f t="shared" si="18"/>
        <v>0</v>
      </c>
      <c r="I74" s="383">
        <f t="shared" si="18"/>
        <v>0</v>
      </c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</row>
    <row r="75" spans="1:32" x14ac:dyDescent="0.15">
      <c r="A75" s="80" t="s">
        <v>279</v>
      </c>
      <c r="B75" s="239" t="s">
        <v>337</v>
      </c>
      <c r="C75" s="41" t="s">
        <v>111</v>
      </c>
      <c r="D75" s="383"/>
      <c r="E75" s="383"/>
      <c r="F75" s="383"/>
      <c r="G75" s="383"/>
      <c r="H75" s="383"/>
      <c r="I75" s="38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</row>
    <row r="76" spans="1:32" s="52" customFormat="1" x14ac:dyDescent="0.15">
      <c r="A76" s="80" t="s">
        <v>633</v>
      </c>
      <c r="B76" s="239" t="s">
        <v>338</v>
      </c>
      <c r="C76" s="222" t="s">
        <v>113</v>
      </c>
      <c r="D76" s="383"/>
      <c r="E76" s="383"/>
      <c r="F76" s="383"/>
      <c r="G76" s="383"/>
      <c r="H76" s="383"/>
      <c r="I76" s="38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</row>
    <row r="77" spans="1:32" s="52" customFormat="1" ht="21" x14ac:dyDescent="0.15">
      <c r="A77" s="331" t="s">
        <v>1892</v>
      </c>
      <c r="B77" s="239" t="s">
        <v>340</v>
      </c>
      <c r="C77" s="222" t="s">
        <v>117</v>
      </c>
      <c r="D77" s="383"/>
      <c r="E77" s="383"/>
      <c r="F77" s="383"/>
      <c r="G77" s="383"/>
      <c r="H77" s="383"/>
      <c r="I77" s="38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</row>
    <row r="78" spans="1:32" x14ac:dyDescent="0.15">
      <c r="A78" s="23" t="s">
        <v>1070</v>
      </c>
      <c r="B78" s="239" t="s">
        <v>344</v>
      </c>
      <c r="C78" s="41" t="s">
        <v>164</v>
      </c>
      <c r="D78" s="383">
        <f t="shared" ref="D78:I78" si="19">D79+D80+D81+D82</f>
        <v>0</v>
      </c>
      <c r="E78" s="383">
        <f t="shared" si="19"/>
        <v>0</v>
      </c>
      <c r="F78" s="383">
        <f t="shared" si="19"/>
        <v>0</v>
      </c>
      <c r="G78" s="383">
        <f t="shared" si="19"/>
        <v>0</v>
      </c>
      <c r="H78" s="383">
        <f t="shared" si="19"/>
        <v>0</v>
      </c>
      <c r="I78" s="383">
        <f t="shared" si="19"/>
        <v>0</v>
      </c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</row>
    <row r="79" spans="1:32" x14ac:dyDescent="0.15">
      <c r="A79" s="80" t="s">
        <v>1278</v>
      </c>
      <c r="B79" s="239" t="s">
        <v>405</v>
      </c>
      <c r="C79" s="41" t="s">
        <v>254</v>
      </c>
      <c r="D79" s="383"/>
      <c r="E79" s="383"/>
      <c r="F79" s="383"/>
      <c r="G79" s="383"/>
      <c r="H79" s="383"/>
      <c r="I79" s="38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</row>
    <row r="80" spans="1:32" x14ac:dyDescent="0.15">
      <c r="A80" s="80" t="s">
        <v>1279</v>
      </c>
      <c r="B80" s="239" t="s">
        <v>406</v>
      </c>
      <c r="C80" s="41" t="s">
        <v>255</v>
      </c>
      <c r="D80" s="383"/>
      <c r="E80" s="383"/>
      <c r="F80" s="383"/>
      <c r="G80" s="383"/>
      <c r="H80" s="383"/>
      <c r="I80" s="38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</row>
    <row r="81" spans="1:32" x14ac:dyDescent="0.15">
      <c r="A81" s="80" t="s">
        <v>1280</v>
      </c>
      <c r="B81" s="239" t="s">
        <v>407</v>
      </c>
      <c r="C81" s="41" t="s">
        <v>256</v>
      </c>
      <c r="D81" s="383"/>
      <c r="E81" s="383"/>
      <c r="F81" s="383"/>
      <c r="G81" s="383"/>
      <c r="H81" s="383"/>
      <c r="I81" s="38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</row>
    <row r="82" spans="1:32" x14ac:dyDescent="0.15">
      <c r="A82" s="331" t="s">
        <v>1893</v>
      </c>
      <c r="B82" s="239" t="s">
        <v>2055</v>
      </c>
      <c r="C82" s="41" t="s">
        <v>2056</v>
      </c>
      <c r="D82" s="383"/>
      <c r="E82" s="383"/>
      <c r="F82" s="383"/>
      <c r="G82" s="383"/>
      <c r="H82" s="383"/>
      <c r="I82" s="38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</row>
    <row r="83" spans="1:32" x14ac:dyDescent="0.15">
      <c r="A83" s="180" t="s">
        <v>234</v>
      </c>
      <c r="B83" s="239" t="s">
        <v>345</v>
      </c>
      <c r="C83" s="222" t="s">
        <v>135</v>
      </c>
      <c r="D83" s="451">
        <f t="shared" ref="D83:I83" si="20">D86+D88+D91+D99</f>
        <v>0</v>
      </c>
      <c r="E83" s="451">
        <f t="shared" si="20"/>
        <v>0</v>
      </c>
      <c r="F83" s="451">
        <f t="shared" si="20"/>
        <v>0</v>
      </c>
      <c r="G83" s="451">
        <f t="shared" si="20"/>
        <v>0</v>
      </c>
      <c r="H83" s="451">
        <f t="shared" si="20"/>
        <v>0</v>
      </c>
      <c r="I83" s="451">
        <f t="shared" si="20"/>
        <v>0</v>
      </c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</row>
    <row r="84" spans="1:32" x14ac:dyDescent="0.15">
      <c r="A84" s="80" t="s">
        <v>280</v>
      </c>
      <c r="B84" s="264" t="s">
        <v>1448</v>
      </c>
      <c r="C84" s="222" t="s">
        <v>166</v>
      </c>
      <c r="D84" s="383"/>
      <c r="E84" s="383"/>
      <c r="F84" s="383"/>
      <c r="G84" s="383"/>
      <c r="H84" s="383"/>
      <c r="I84" s="38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</row>
    <row r="85" spans="1:32" x14ac:dyDescent="0.15">
      <c r="A85" s="80" t="s">
        <v>1071</v>
      </c>
      <c r="B85" s="264" t="s">
        <v>1449</v>
      </c>
      <c r="C85" s="222" t="s">
        <v>589</v>
      </c>
      <c r="D85" s="383"/>
      <c r="E85" s="383"/>
      <c r="F85" s="383"/>
      <c r="G85" s="383"/>
      <c r="H85" s="383"/>
      <c r="I85" s="38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</row>
    <row r="86" spans="1:32" x14ac:dyDescent="0.15">
      <c r="A86" s="80" t="s">
        <v>634</v>
      </c>
      <c r="B86" s="264" t="s">
        <v>346</v>
      </c>
      <c r="C86" s="222" t="s">
        <v>168</v>
      </c>
      <c r="D86" s="383"/>
      <c r="E86" s="383"/>
      <c r="F86" s="383"/>
      <c r="G86" s="383"/>
      <c r="H86" s="383"/>
      <c r="I86" s="38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</row>
    <row r="87" spans="1:32" x14ac:dyDescent="0.15">
      <c r="A87" s="449" t="s">
        <v>2109</v>
      </c>
      <c r="B87" s="264" t="s">
        <v>2129</v>
      </c>
      <c r="C87" s="222" t="s">
        <v>2110</v>
      </c>
      <c r="D87" s="383"/>
      <c r="E87" s="383"/>
      <c r="F87" s="383"/>
      <c r="G87" s="383"/>
      <c r="H87" s="383"/>
      <c r="I87" s="38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</row>
    <row r="88" spans="1:32" ht="21" x14ac:dyDescent="0.15">
      <c r="A88" s="80" t="s">
        <v>1345</v>
      </c>
      <c r="B88" s="264" t="s">
        <v>347</v>
      </c>
      <c r="C88" s="222" t="s">
        <v>169</v>
      </c>
      <c r="D88" s="383"/>
      <c r="E88" s="383"/>
      <c r="F88" s="383"/>
      <c r="G88" s="383"/>
      <c r="H88" s="383"/>
      <c r="I88" s="38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</row>
    <row r="89" spans="1:32" x14ac:dyDescent="0.15">
      <c r="A89" s="449" t="s">
        <v>2109</v>
      </c>
      <c r="B89" s="264" t="s">
        <v>2130</v>
      </c>
      <c r="C89" s="222" t="s">
        <v>257</v>
      </c>
      <c r="D89" s="383"/>
      <c r="E89" s="383"/>
      <c r="F89" s="383"/>
      <c r="G89" s="383"/>
      <c r="H89" s="383"/>
      <c r="I89" s="38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</row>
    <row r="90" spans="1:32" x14ac:dyDescent="0.15">
      <c r="A90" s="449" t="s">
        <v>2111</v>
      </c>
      <c r="B90" s="264" t="s">
        <v>409</v>
      </c>
      <c r="C90" s="222" t="s">
        <v>258</v>
      </c>
      <c r="D90" s="383"/>
      <c r="E90" s="383"/>
      <c r="F90" s="383"/>
      <c r="G90" s="383"/>
      <c r="H90" s="383"/>
      <c r="I90" s="38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</row>
    <row r="91" spans="1:32" x14ac:dyDescent="0.15">
      <c r="A91" s="80" t="s">
        <v>1346</v>
      </c>
      <c r="B91" s="264" t="s">
        <v>348</v>
      </c>
      <c r="C91" s="222" t="s">
        <v>259</v>
      </c>
      <c r="D91" s="394">
        <f>D92+D94+D97</f>
        <v>0</v>
      </c>
      <c r="E91" s="394">
        <f t="shared" ref="E91:I91" si="21">E92+E94+E97</f>
        <v>0</v>
      </c>
      <c r="F91" s="394">
        <f t="shared" si="21"/>
        <v>0</v>
      </c>
      <c r="G91" s="394">
        <f t="shared" si="21"/>
        <v>0</v>
      </c>
      <c r="H91" s="394">
        <f t="shared" si="21"/>
        <v>0</v>
      </c>
      <c r="I91" s="394">
        <f t="shared" si="21"/>
        <v>0</v>
      </c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</row>
    <row r="92" spans="1:32" x14ac:dyDescent="0.15">
      <c r="A92" s="80" t="s">
        <v>1144</v>
      </c>
      <c r="B92" s="264" t="s">
        <v>408</v>
      </c>
      <c r="C92" s="222" t="s">
        <v>260</v>
      </c>
      <c r="D92" s="383"/>
      <c r="E92" s="383"/>
      <c r="F92" s="383"/>
      <c r="G92" s="383"/>
      <c r="H92" s="383"/>
      <c r="I92" s="38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</row>
    <row r="93" spans="1:32" x14ac:dyDescent="0.15">
      <c r="A93" s="449" t="s">
        <v>2112</v>
      </c>
      <c r="B93" s="264" t="s">
        <v>2128</v>
      </c>
      <c r="C93" s="222" t="s">
        <v>2113</v>
      </c>
      <c r="D93" s="383"/>
      <c r="E93" s="383"/>
      <c r="F93" s="383"/>
      <c r="G93" s="383"/>
      <c r="H93" s="383"/>
      <c r="I93" s="38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</row>
    <row r="94" spans="1:32" x14ac:dyDescent="0.15">
      <c r="A94" s="80" t="s">
        <v>635</v>
      </c>
      <c r="B94" s="264" t="s">
        <v>349</v>
      </c>
      <c r="C94" s="222" t="s">
        <v>1810</v>
      </c>
      <c r="D94" s="383">
        <f>D95+D96</f>
        <v>0</v>
      </c>
      <c r="E94" s="383">
        <f t="shared" ref="E94:I94" si="22">E95+E96</f>
        <v>0</v>
      </c>
      <c r="F94" s="383">
        <f t="shared" si="22"/>
        <v>0</v>
      </c>
      <c r="G94" s="383">
        <f t="shared" si="22"/>
        <v>0</v>
      </c>
      <c r="H94" s="383">
        <f t="shared" si="22"/>
        <v>0</v>
      </c>
      <c r="I94" s="383">
        <f t="shared" si="22"/>
        <v>0</v>
      </c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</row>
    <row r="95" spans="1:32" x14ac:dyDescent="0.15">
      <c r="A95" s="80" t="s">
        <v>1024</v>
      </c>
      <c r="B95" s="264" t="s">
        <v>410</v>
      </c>
      <c r="C95" s="222" t="s">
        <v>1811</v>
      </c>
      <c r="D95" s="383"/>
      <c r="E95" s="383"/>
      <c r="F95" s="383"/>
      <c r="G95" s="383"/>
      <c r="H95" s="383"/>
      <c r="I95" s="38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</row>
    <row r="96" spans="1:32" ht="21" x14ac:dyDescent="0.15">
      <c r="A96" s="331" t="s">
        <v>1894</v>
      </c>
      <c r="B96" s="264" t="s">
        <v>1943</v>
      </c>
      <c r="C96" s="222" t="s">
        <v>2057</v>
      </c>
      <c r="D96" s="383"/>
      <c r="E96" s="383"/>
      <c r="F96" s="383"/>
      <c r="G96" s="383"/>
      <c r="H96" s="383"/>
      <c r="I96" s="38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</row>
    <row r="97" spans="1:32" ht="21" x14ac:dyDescent="0.15">
      <c r="A97" s="449" t="s">
        <v>2114</v>
      </c>
      <c r="B97" s="264" t="s">
        <v>2126</v>
      </c>
      <c r="C97" s="372" t="s">
        <v>2115</v>
      </c>
      <c r="D97" s="383"/>
      <c r="E97" s="383"/>
      <c r="F97" s="383"/>
      <c r="G97" s="383"/>
      <c r="H97" s="383"/>
      <c r="I97" s="38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</row>
    <row r="98" spans="1:32" x14ac:dyDescent="0.15">
      <c r="A98" s="449" t="s">
        <v>2116</v>
      </c>
      <c r="B98" s="264" t="s">
        <v>2127</v>
      </c>
      <c r="C98" s="372" t="s">
        <v>2117</v>
      </c>
      <c r="D98" s="383"/>
      <c r="E98" s="383"/>
      <c r="F98" s="383"/>
      <c r="G98" s="383"/>
      <c r="H98" s="383"/>
      <c r="I98" s="38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</row>
    <row r="99" spans="1:32" x14ac:dyDescent="0.15">
      <c r="A99" s="80" t="s">
        <v>1347</v>
      </c>
      <c r="B99" s="264" t="s">
        <v>350</v>
      </c>
      <c r="C99" s="222" t="s">
        <v>298</v>
      </c>
      <c r="D99" s="383">
        <f t="shared" ref="D99:I99" si="23">D100+D103+D106</f>
        <v>0</v>
      </c>
      <c r="E99" s="383">
        <f t="shared" si="23"/>
        <v>0</v>
      </c>
      <c r="F99" s="383">
        <f t="shared" si="23"/>
        <v>0</v>
      </c>
      <c r="G99" s="383">
        <f t="shared" si="23"/>
        <v>0</v>
      </c>
      <c r="H99" s="383">
        <f t="shared" si="23"/>
        <v>0</v>
      </c>
      <c r="I99" s="383">
        <f t="shared" si="23"/>
        <v>0</v>
      </c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</row>
    <row r="100" spans="1:32" x14ac:dyDescent="0.15">
      <c r="A100" s="80" t="s">
        <v>1348</v>
      </c>
      <c r="B100" s="264" t="s">
        <v>817</v>
      </c>
      <c r="C100" s="222" t="s">
        <v>752</v>
      </c>
      <c r="D100" s="383"/>
      <c r="E100" s="383"/>
      <c r="F100" s="383"/>
      <c r="G100" s="383"/>
      <c r="H100" s="383"/>
      <c r="I100" s="38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</row>
    <row r="101" spans="1:32" x14ac:dyDescent="0.15">
      <c r="A101" s="449" t="s">
        <v>2109</v>
      </c>
      <c r="B101" s="264" t="s">
        <v>2124</v>
      </c>
      <c r="C101" s="372" t="s">
        <v>2118</v>
      </c>
      <c r="D101" s="383"/>
      <c r="E101" s="383"/>
      <c r="F101" s="383"/>
      <c r="G101" s="383"/>
      <c r="H101" s="383"/>
      <c r="I101" s="38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</row>
    <row r="102" spans="1:32" ht="21" x14ac:dyDescent="0.15">
      <c r="A102" s="449" t="s">
        <v>2119</v>
      </c>
      <c r="B102" s="264" t="s">
        <v>2125</v>
      </c>
      <c r="C102" s="372" t="s">
        <v>2120</v>
      </c>
      <c r="D102" s="383"/>
      <c r="E102" s="383"/>
      <c r="F102" s="383"/>
      <c r="G102" s="383"/>
      <c r="H102" s="383"/>
      <c r="I102" s="38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</row>
    <row r="103" spans="1:32" x14ac:dyDescent="0.15">
      <c r="A103" s="80" t="s">
        <v>1349</v>
      </c>
      <c r="B103" s="264" t="s">
        <v>1450</v>
      </c>
      <c r="C103" s="222" t="s">
        <v>1451</v>
      </c>
      <c r="D103" s="383">
        <f t="shared" ref="D103:I103" si="24">D104+D105</f>
        <v>0</v>
      </c>
      <c r="E103" s="383">
        <f t="shared" si="24"/>
        <v>0</v>
      </c>
      <c r="F103" s="383">
        <f t="shared" si="24"/>
        <v>0</v>
      </c>
      <c r="G103" s="383">
        <f t="shared" si="24"/>
        <v>0</v>
      </c>
      <c r="H103" s="383">
        <f t="shared" si="24"/>
        <v>0</v>
      </c>
      <c r="I103" s="383">
        <f t="shared" si="24"/>
        <v>0</v>
      </c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</row>
    <row r="104" spans="1:32" x14ac:dyDescent="0.15">
      <c r="A104" s="80" t="s">
        <v>638</v>
      </c>
      <c r="B104" s="264" t="s">
        <v>1452</v>
      </c>
      <c r="C104" s="222" t="s">
        <v>1453</v>
      </c>
      <c r="D104" s="383"/>
      <c r="E104" s="383"/>
      <c r="F104" s="383"/>
      <c r="G104" s="383"/>
      <c r="H104" s="383"/>
      <c r="I104" s="38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</row>
    <row r="105" spans="1:32" ht="21" x14ac:dyDescent="0.15">
      <c r="A105" s="331" t="s">
        <v>1896</v>
      </c>
      <c r="B105" s="264" t="s">
        <v>2058</v>
      </c>
      <c r="C105" s="222" t="s">
        <v>2060</v>
      </c>
      <c r="D105" s="383"/>
      <c r="E105" s="383"/>
      <c r="F105" s="383"/>
      <c r="G105" s="383"/>
      <c r="H105" s="383"/>
      <c r="I105" s="38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</row>
    <row r="106" spans="1:32" ht="21" x14ac:dyDescent="0.15">
      <c r="A106" s="331" t="s">
        <v>1895</v>
      </c>
      <c r="B106" s="264" t="s">
        <v>2059</v>
      </c>
      <c r="C106" s="222" t="s">
        <v>2061</v>
      </c>
      <c r="D106" s="383"/>
      <c r="E106" s="383"/>
      <c r="F106" s="383"/>
      <c r="G106" s="383"/>
      <c r="H106" s="383"/>
      <c r="I106" s="38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</row>
    <row r="107" spans="1:32" x14ac:dyDescent="0.15">
      <c r="A107" s="450" t="s">
        <v>2212</v>
      </c>
      <c r="B107" s="425" t="s">
        <v>351</v>
      </c>
      <c r="C107" s="379" t="s">
        <v>301</v>
      </c>
      <c r="D107" s="382"/>
      <c r="E107" s="382"/>
      <c r="F107" s="382"/>
      <c r="G107" s="382"/>
      <c r="H107" s="382"/>
      <c r="I107" s="382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</row>
    <row r="108" spans="1:32" x14ac:dyDescent="0.15">
      <c r="A108" s="23" t="s">
        <v>235</v>
      </c>
      <c r="B108" s="239" t="s">
        <v>354</v>
      </c>
      <c r="C108" s="41" t="s">
        <v>170</v>
      </c>
      <c r="D108" s="383">
        <f t="shared" ref="D108:I108" si="25">D109+D121</f>
        <v>0</v>
      </c>
      <c r="E108" s="383">
        <f t="shared" si="25"/>
        <v>0</v>
      </c>
      <c r="F108" s="383">
        <f t="shared" si="25"/>
        <v>0</v>
      </c>
      <c r="G108" s="383">
        <f t="shared" si="25"/>
        <v>0</v>
      </c>
      <c r="H108" s="383">
        <f t="shared" si="25"/>
        <v>0</v>
      </c>
      <c r="I108" s="383">
        <f t="shared" si="25"/>
        <v>0</v>
      </c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</row>
    <row r="109" spans="1:32" x14ac:dyDescent="0.15">
      <c r="A109" s="80" t="s">
        <v>281</v>
      </c>
      <c r="B109" s="239" t="s">
        <v>355</v>
      </c>
      <c r="C109" s="41" t="s">
        <v>172</v>
      </c>
      <c r="D109" s="383">
        <f t="shared" ref="D109:I109" si="26">D110+D117+D118+D120</f>
        <v>0</v>
      </c>
      <c r="E109" s="383">
        <f t="shared" si="26"/>
        <v>0</v>
      </c>
      <c r="F109" s="383">
        <f t="shared" si="26"/>
        <v>0</v>
      </c>
      <c r="G109" s="383">
        <f t="shared" si="26"/>
        <v>0</v>
      </c>
      <c r="H109" s="383">
        <f t="shared" si="26"/>
        <v>0</v>
      </c>
      <c r="I109" s="383">
        <f t="shared" si="26"/>
        <v>0</v>
      </c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</row>
    <row r="110" spans="1:32" x14ac:dyDescent="0.15">
      <c r="A110" s="80" t="s">
        <v>1072</v>
      </c>
      <c r="B110" s="239" t="s">
        <v>640</v>
      </c>
      <c r="C110" s="41" t="s">
        <v>639</v>
      </c>
      <c r="D110" s="383">
        <f t="shared" ref="D110:I110" si="27">D111+D112+D113+D116</f>
        <v>0</v>
      </c>
      <c r="E110" s="383">
        <f t="shared" si="27"/>
        <v>0</v>
      </c>
      <c r="F110" s="383">
        <f t="shared" si="27"/>
        <v>0</v>
      </c>
      <c r="G110" s="383">
        <f t="shared" si="27"/>
        <v>0</v>
      </c>
      <c r="H110" s="383">
        <f t="shared" si="27"/>
        <v>0</v>
      </c>
      <c r="I110" s="383">
        <f t="shared" si="27"/>
        <v>0</v>
      </c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</row>
    <row r="111" spans="1:32" x14ac:dyDescent="0.15">
      <c r="A111" s="80" t="s">
        <v>636</v>
      </c>
      <c r="B111" s="239" t="s">
        <v>553</v>
      </c>
      <c r="C111" s="41" t="s">
        <v>548</v>
      </c>
      <c r="D111" s="383"/>
      <c r="E111" s="383"/>
      <c r="F111" s="383"/>
      <c r="G111" s="383"/>
      <c r="H111" s="383"/>
      <c r="I111" s="38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</row>
    <row r="112" spans="1:32" x14ac:dyDescent="0.15">
      <c r="A112" s="80" t="s">
        <v>1073</v>
      </c>
      <c r="B112" s="239" t="s">
        <v>554</v>
      </c>
      <c r="C112" s="41" t="s">
        <v>549</v>
      </c>
      <c r="D112" s="383"/>
      <c r="E112" s="383"/>
      <c r="F112" s="383"/>
      <c r="G112" s="383"/>
      <c r="H112" s="383"/>
      <c r="I112" s="38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</row>
    <row r="113" spans="1:32" x14ac:dyDescent="0.15">
      <c r="A113" s="80" t="s">
        <v>637</v>
      </c>
      <c r="B113" s="239" t="s">
        <v>555</v>
      </c>
      <c r="C113" s="41" t="s">
        <v>550</v>
      </c>
      <c r="D113" s="383">
        <f t="shared" ref="D113:I113" si="28">D114+D115</f>
        <v>0</v>
      </c>
      <c r="E113" s="383">
        <f t="shared" si="28"/>
        <v>0</v>
      </c>
      <c r="F113" s="383">
        <f t="shared" si="28"/>
        <v>0</v>
      </c>
      <c r="G113" s="383">
        <f t="shared" si="28"/>
        <v>0</v>
      </c>
      <c r="H113" s="383">
        <f t="shared" si="28"/>
        <v>0</v>
      </c>
      <c r="I113" s="383">
        <f t="shared" si="28"/>
        <v>0</v>
      </c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</row>
    <row r="114" spans="1:32" x14ac:dyDescent="0.15">
      <c r="A114" s="80" t="s">
        <v>638</v>
      </c>
      <c r="B114" s="239" t="s">
        <v>556</v>
      </c>
      <c r="C114" s="41" t="s">
        <v>551</v>
      </c>
      <c r="D114" s="383"/>
      <c r="E114" s="383"/>
      <c r="F114" s="383"/>
      <c r="G114" s="383"/>
      <c r="H114" s="383"/>
      <c r="I114" s="38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</row>
    <row r="115" spans="1:32" ht="21" x14ac:dyDescent="0.15">
      <c r="A115" s="331" t="s">
        <v>1899</v>
      </c>
      <c r="B115" s="239" t="s">
        <v>2062</v>
      </c>
      <c r="C115" s="41" t="s">
        <v>2064</v>
      </c>
      <c r="D115" s="383"/>
      <c r="E115" s="383"/>
      <c r="F115" s="383"/>
      <c r="G115" s="383"/>
      <c r="H115" s="383"/>
      <c r="I115" s="38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</row>
    <row r="116" spans="1:32" ht="21" x14ac:dyDescent="0.15">
      <c r="A116" s="331" t="s">
        <v>1898</v>
      </c>
      <c r="B116" s="239" t="s">
        <v>2063</v>
      </c>
      <c r="C116" s="41" t="s">
        <v>2065</v>
      </c>
      <c r="D116" s="383"/>
      <c r="E116" s="383"/>
      <c r="F116" s="383"/>
      <c r="G116" s="383"/>
      <c r="H116" s="383"/>
      <c r="I116" s="38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</row>
    <row r="117" spans="1:32" x14ac:dyDescent="0.15">
      <c r="A117" s="80" t="s">
        <v>1074</v>
      </c>
      <c r="B117" s="239" t="s">
        <v>557</v>
      </c>
      <c r="C117" s="41" t="s">
        <v>552</v>
      </c>
      <c r="D117" s="383"/>
      <c r="E117" s="383"/>
      <c r="F117" s="383"/>
      <c r="G117" s="383"/>
      <c r="H117" s="383"/>
      <c r="I117" s="38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</row>
    <row r="118" spans="1:32" x14ac:dyDescent="0.15">
      <c r="A118" s="80" t="s">
        <v>1075</v>
      </c>
      <c r="B118" s="239" t="s">
        <v>642</v>
      </c>
      <c r="C118" s="41" t="s">
        <v>641</v>
      </c>
      <c r="D118" s="383"/>
      <c r="E118" s="383"/>
      <c r="F118" s="383"/>
      <c r="G118" s="383"/>
      <c r="H118" s="383"/>
      <c r="I118" s="38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</row>
    <row r="119" spans="1:32" ht="21" x14ac:dyDescent="0.15">
      <c r="A119" s="449" t="s">
        <v>2121</v>
      </c>
      <c r="B119" s="264" t="s">
        <v>2123</v>
      </c>
      <c r="C119" s="372" t="s">
        <v>2122</v>
      </c>
      <c r="D119" s="383"/>
      <c r="E119" s="383"/>
      <c r="F119" s="383"/>
      <c r="G119" s="383"/>
      <c r="H119" s="383"/>
      <c r="I119" s="38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</row>
    <row r="120" spans="1:32" x14ac:dyDescent="0.15">
      <c r="A120" s="331" t="s">
        <v>1897</v>
      </c>
      <c r="B120" s="264" t="s">
        <v>2066</v>
      </c>
      <c r="C120" s="41" t="s">
        <v>2067</v>
      </c>
      <c r="D120" s="383"/>
      <c r="E120" s="383"/>
      <c r="F120" s="383"/>
      <c r="G120" s="383"/>
      <c r="H120" s="383"/>
      <c r="I120" s="38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</row>
    <row r="121" spans="1:32" x14ac:dyDescent="0.15">
      <c r="A121" s="80" t="s">
        <v>282</v>
      </c>
      <c r="B121" s="264" t="s">
        <v>356</v>
      </c>
      <c r="C121" s="41" t="s">
        <v>174</v>
      </c>
      <c r="D121" s="383"/>
      <c r="E121" s="383"/>
      <c r="F121" s="383"/>
      <c r="G121" s="383"/>
      <c r="H121" s="383"/>
      <c r="I121" s="38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</row>
    <row r="122" spans="1:32" x14ac:dyDescent="0.15">
      <c r="A122" s="23" t="s">
        <v>1076</v>
      </c>
      <c r="B122" s="264" t="s">
        <v>357</v>
      </c>
      <c r="C122" s="41" t="s">
        <v>176</v>
      </c>
      <c r="D122" s="383">
        <f t="shared" ref="D122:I122" si="29">D123+D124+D125+D126+D127+D128+D131+D132</f>
        <v>0</v>
      </c>
      <c r="E122" s="383">
        <f t="shared" si="29"/>
        <v>0</v>
      </c>
      <c r="F122" s="383">
        <f t="shared" si="29"/>
        <v>0</v>
      </c>
      <c r="G122" s="383">
        <f t="shared" si="29"/>
        <v>0</v>
      </c>
      <c r="H122" s="383">
        <f t="shared" si="29"/>
        <v>0</v>
      </c>
      <c r="I122" s="383">
        <f t="shared" si="29"/>
        <v>0</v>
      </c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</row>
    <row r="123" spans="1:32" x14ac:dyDescent="0.15">
      <c r="A123" s="80" t="s">
        <v>1077</v>
      </c>
      <c r="B123" s="264" t="s">
        <v>411</v>
      </c>
      <c r="C123" s="41" t="s">
        <v>261</v>
      </c>
      <c r="D123" s="383"/>
      <c r="E123" s="383"/>
      <c r="F123" s="383"/>
      <c r="G123" s="383"/>
      <c r="H123" s="383"/>
      <c r="I123" s="38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</row>
    <row r="124" spans="1:32" x14ac:dyDescent="0.15">
      <c r="A124" s="80" t="s">
        <v>283</v>
      </c>
      <c r="B124" s="264" t="s">
        <v>412</v>
      </c>
      <c r="C124" s="41" t="s">
        <v>262</v>
      </c>
      <c r="D124" s="383"/>
      <c r="E124" s="383"/>
      <c r="F124" s="383"/>
      <c r="G124" s="383"/>
      <c r="H124" s="383"/>
      <c r="I124" s="38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</row>
    <row r="125" spans="1:32" x14ac:dyDescent="0.15">
      <c r="A125" s="80" t="s">
        <v>1281</v>
      </c>
      <c r="B125" s="239" t="s">
        <v>413</v>
      </c>
      <c r="C125" s="41" t="s">
        <v>263</v>
      </c>
      <c r="D125" s="383"/>
      <c r="E125" s="383"/>
      <c r="F125" s="383"/>
      <c r="G125" s="383"/>
      <c r="H125" s="383"/>
      <c r="I125" s="38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</row>
    <row r="126" spans="1:32" x14ac:dyDescent="0.15">
      <c r="A126" s="80" t="s">
        <v>284</v>
      </c>
      <c r="B126" s="239" t="s">
        <v>414</v>
      </c>
      <c r="C126" s="41" t="s">
        <v>264</v>
      </c>
      <c r="D126" s="383"/>
      <c r="E126" s="383"/>
      <c r="F126" s="383"/>
      <c r="G126" s="383"/>
      <c r="H126" s="383"/>
      <c r="I126" s="38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</row>
    <row r="127" spans="1:32" x14ac:dyDescent="0.15">
      <c r="A127" s="80" t="s">
        <v>285</v>
      </c>
      <c r="B127" s="239" t="s">
        <v>415</v>
      </c>
      <c r="C127" s="41" t="s">
        <v>265</v>
      </c>
      <c r="D127" s="383"/>
      <c r="E127" s="383"/>
      <c r="F127" s="383"/>
      <c r="G127" s="383"/>
      <c r="H127" s="383"/>
      <c r="I127" s="38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</row>
    <row r="128" spans="1:32" s="52" customFormat="1" x14ac:dyDescent="0.15">
      <c r="A128" s="80" t="s">
        <v>1282</v>
      </c>
      <c r="B128" s="239" t="s">
        <v>1283</v>
      </c>
      <c r="C128" s="41" t="s">
        <v>1284</v>
      </c>
      <c r="D128" s="383">
        <f t="shared" ref="D128:I128" si="30">D129+D130</f>
        <v>0</v>
      </c>
      <c r="E128" s="383">
        <f t="shared" si="30"/>
        <v>0</v>
      </c>
      <c r="F128" s="383">
        <f t="shared" si="30"/>
        <v>0</v>
      </c>
      <c r="G128" s="383">
        <f t="shared" si="30"/>
        <v>0</v>
      </c>
      <c r="H128" s="383">
        <f t="shared" si="30"/>
        <v>0</v>
      </c>
      <c r="I128" s="383">
        <f t="shared" si="30"/>
        <v>0</v>
      </c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</row>
    <row r="129" spans="1:32" s="52" customFormat="1" x14ac:dyDescent="0.15">
      <c r="A129" s="80" t="s">
        <v>1285</v>
      </c>
      <c r="B129" s="239" t="s">
        <v>1286</v>
      </c>
      <c r="C129" s="41" t="s">
        <v>1287</v>
      </c>
      <c r="D129" s="383"/>
      <c r="E129" s="383"/>
      <c r="F129" s="383"/>
      <c r="G129" s="383"/>
      <c r="H129" s="383"/>
      <c r="I129" s="38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</row>
    <row r="130" spans="1:32" s="52" customFormat="1" x14ac:dyDescent="0.15">
      <c r="A130" s="331" t="s">
        <v>1901</v>
      </c>
      <c r="B130" s="239" t="s">
        <v>2068</v>
      </c>
      <c r="C130" s="41" t="s">
        <v>2069</v>
      </c>
      <c r="D130" s="383"/>
      <c r="E130" s="383"/>
      <c r="F130" s="383"/>
      <c r="G130" s="383"/>
      <c r="H130" s="383"/>
      <c r="I130" s="38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</row>
    <row r="131" spans="1:32" s="52" customFormat="1" x14ac:dyDescent="0.15">
      <c r="A131" s="80" t="s">
        <v>1288</v>
      </c>
      <c r="B131" s="239" t="s">
        <v>1289</v>
      </c>
      <c r="C131" s="41" t="s">
        <v>1290</v>
      </c>
      <c r="D131" s="383"/>
      <c r="E131" s="383"/>
      <c r="F131" s="383"/>
      <c r="G131" s="383"/>
      <c r="H131" s="383"/>
      <c r="I131" s="38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</row>
    <row r="132" spans="1:32" s="52" customFormat="1" ht="21" x14ac:dyDescent="0.15">
      <c r="A132" s="331" t="s">
        <v>1900</v>
      </c>
      <c r="B132" s="239" t="s">
        <v>2070</v>
      </c>
      <c r="C132" s="41" t="s">
        <v>2071</v>
      </c>
      <c r="D132" s="383"/>
      <c r="E132" s="383"/>
      <c r="F132" s="383"/>
      <c r="G132" s="383"/>
      <c r="H132" s="383"/>
      <c r="I132" s="38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</row>
    <row r="133" spans="1:32" x14ac:dyDescent="0.15">
      <c r="A133" s="23" t="s">
        <v>236</v>
      </c>
      <c r="B133" s="101" t="s">
        <v>358</v>
      </c>
      <c r="C133" s="41" t="s">
        <v>178</v>
      </c>
      <c r="D133" s="92"/>
      <c r="E133" s="92"/>
      <c r="F133" s="92"/>
      <c r="G133" s="92"/>
      <c r="H133" s="92"/>
      <c r="I133" s="92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</row>
    <row r="134" spans="1:32" x14ac:dyDescent="0.15">
      <c r="A134" s="23" t="s">
        <v>558</v>
      </c>
      <c r="B134" s="239" t="s">
        <v>366</v>
      </c>
      <c r="C134" s="41" t="s">
        <v>195</v>
      </c>
      <c r="D134" s="383">
        <f t="shared" ref="D134:I134" si="31">D135+D136</f>
        <v>0</v>
      </c>
      <c r="E134" s="383">
        <f t="shared" si="31"/>
        <v>0</v>
      </c>
      <c r="F134" s="383">
        <f t="shared" si="31"/>
        <v>0</v>
      </c>
      <c r="G134" s="383">
        <f t="shared" si="31"/>
        <v>0</v>
      </c>
      <c r="H134" s="383">
        <f t="shared" si="31"/>
        <v>0</v>
      </c>
      <c r="I134" s="383">
        <f t="shared" si="31"/>
        <v>0</v>
      </c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</row>
    <row r="135" spans="1:32" x14ac:dyDescent="0.15">
      <c r="A135" s="80" t="s">
        <v>559</v>
      </c>
      <c r="B135" s="239" t="s">
        <v>367</v>
      </c>
      <c r="C135" s="41" t="s">
        <v>196</v>
      </c>
      <c r="D135" s="383"/>
      <c r="E135" s="383"/>
      <c r="F135" s="383"/>
      <c r="G135" s="383"/>
      <c r="H135" s="383"/>
      <c r="I135" s="38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</row>
    <row r="136" spans="1:32" ht="21" x14ac:dyDescent="0.15">
      <c r="A136" s="331" t="s">
        <v>1902</v>
      </c>
      <c r="B136" s="239" t="s">
        <v>368</v>
      </c>
      <c r="C136" s="41" t="s">
        <v>197</v>
      </c>
      <c r="D136" s="383"/>
      <c r="E136" s="383"/>
      <c r="F136" s="383"/>
      <c r="G136" s="383"/>
      <c r="H136" s="383"/>
      <c r="I136" s="38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</row>
    <row r="137" spans="1:32" x14ac:dyDescent="0.15">
      <c r="A137" s="23" t="s">
        <v>237</v>
      </c>
      <c r="B137" s="101" t="s">
        <v>373</v>
      </c>
      <c r="C137" s="41" t="s">
        <v>204</v>
      </c>
      <c r="D137" s="228" t="s">
        <v>1</v>
      </c>
      <c r="E137" s="228" t="s">
        <v>1</v>
      </c>
      <c r="F137" s="228" t="s">
        <v>1</v>
      </c>
      <c r="G137" s="228" t="s">
        <v>1</v>
      </c>
      <c r="H137" s="228" t="s">
        <v>1</v>
      </c>
      <c r="I137" s="228" t="s">
        <v>1</v>
      </c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</row>
    <row r="138" spans="1:32" x14ac:dyDescent="0.15">
      <c r="A138" s="23" t="s">
        <v>238</v>
      </c>
      <c r="B138" s="101" t="s">
        <v>379</v>
      </c>
      <c r="C138" s="41" t="s">
        <v>211</v>
      </c>
      <c r="D138" s="383">
        <f t="shared" ref="D138:I138" si="32">D139+D141+D142+D143+D144</f>
        <v>0</v>
      </c>
      <c r="E138" s="383">
        <f t="shared" si="32"/>
        <v>0</v>
      </c>
      <c r="F138" s="383">
        <f t="shared" si="32"/>
        <v>0</v>
      </c>
      <c r="G138" s="383">
        <f t="shared" si="32"/>
        <v>0</v>
      </c>
      <c r="H138" s="383">
        <f t="shared" si="32"/>
        <v>0</v>
      </c>
      <c r="I138" s="383">
        <f t="shared" si="32"/>
        <v>0</v>
      </c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</row>
    <row r="139" spans="1:32" ht="21" x14ac:dyDescent="0.15">
      <c r="A139" s="84" t="s">
        <v>1083</v>
      </c>
      <c r="B139" s="101" t="s">
        <v>380</v>
      </c>
      <c r="C139" s="41" t="s">
        <v>266</v>
      </c>
      <c r="D139" s="92"/>
      <c r="E139" s="92"/>
      <c r="F139" s="92"/>
      <c r="G139" s="92"/>
      <c r="H139" s="92"/>
      <c r="I139" s="92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</row>
    <row r="140" spans="1:32" x14ac:dyDescent="0.15">
      <c r="A140" s="61" t="s">
        <v>40</v>
      </c>
      <c r="B140" s="101" t="s">
        <v>381</v>
      </c>
      <c r="C140" s="41" t="s">
        <v>267</v>
      </c>
      <c r="D140" s="228" t="s">
        <v>1</v>
      </c>
      <c r="E140" s="228" t="s">
        <v>1</v>
      </c>
      <c r="F140" s="228" t="s">
        <v>1</v>
      </c>
      <c r="G140" s="228" t="s">
        <v>1</v>
      </c>
      <c r="H140" s="228" t="s">
        <v>1</v>
      </c>
      <c r="I140" s="228" t="s">
        <v>1</v>
      </c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</row>
    <row r="141" spans="1:32" x14ac:dyDescent="0.15">
      <c r="A141" s="61" t="s">
        <v>41</v>
      </c>
      <c r="B141" s="101" t="s">
        <v>382</v>
      </c>
      <c r="C141" s="41" t="s">
        <v>304</v>
      </c>
      <c r="D141" s="92"/>
      <c r="E141" s="92"/>
      <c r="F141" s="92"/>
      <c r="G141" s="92"/>
      <c r="H141" s="92"/>
      <c r="I141" s="92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</row>
    <row r="142" spans="1:32" x14ac:dyDescent="0.15">
      <c r="A142" s="61" t="s">
        <v>643</v>
      </c>
      <c r="B142" s="101" t="s">
        <v>43</v>
      </c>
      <c r="C142" s="41" t="s">
        <v>42</v>
      </c>
      <c r="D142" s="92"/>
      <c r="E142" s="92"/>
      <c r="F142" s="92"/>
      <c r="G142" s="92"/>
      <c r="H142" s="92"/>
      <c r="I142" s="92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</row>
    <row r="143" spans="1:32" x14ac:dyDescent="0.15">
      <c r="A143" s="61" t="s">
        <v>44</v>
      </c>
      <c r="B143" s="101" t="s">
        <v>46</v>
      </c>
      <c r="C143" s="41" t="s">
        <v>45</v>
      </c>
      <c r="D143" s="92"/>
      <c r="E143" s="92"/>
      <c r="F143" s="92"/>
      <c r="G143" s="92"/>
      <c r="H143" s="92"/>
      <c r="I143" s="92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</row>
    <row r="144" spans="1:32" ht="21" x14ac:dyDescent="0.15">
      <c r="A144" s="331" t="s">
        <v>1903</v>
      </c>
      <c r="B144" s="101" t="s">
        <v>1227</v>
      </c>
      <c r="C144" s="41" t="s">
        <v>1228</v>
      </c>
      <c r="D144" s="383"/>
      <c r="E144" s="383"/>
      <c r="F144" s="383"/>
      <c r="G144" s="383"/>
      <c r="H144" s="383"/>
      <c r="I144" s="38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</row>
    <row r="145" spans="1:32" x14ac:dyDescent="0.15">
      <c r="A145" s="23" t="s">
        <v>239</v>
      </c>
      <c r="B145" s="101" t="s">
        <v>383</v>
      </c>
      <c r="C145" s="41" t="s">
        <v>212</v>
      </c>
      <c r="D145" s="228" t="s">
        <v>1</v>
      </c>
      <c r="E145" s="228" t="s">
        <v>1</v>
      </c>
      <c r="F145" s="228" t="s">
        <v>1</v>
      </c>
      <c r="G145" s="228" t="s">
        <v>1</v>
      </c>
      <c r="H145" s="228" t="s">
        <v>1</v>
      </c>
      <c r="I145" s="228" t="s">
        <v>1</v>
      </c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</row>
    <row r="146" spans="1:32" x14ac:dyDescent="0.15">
      <c r="A146" s="102" t="s">
        <v>47</v>
      </c>
      <c r="B146" s="101" t="s">
        <v>384</v>
      </c>
      <c r="C146" s="41" t="s">
        <v>244</v>
      </c>
      <c r="D146" s="228" t="s">
        <v>1</v>
      </c>
      <c r="E146" s="228" t="s">
        <v>1</v>
      </c>
      <c r="F146" s="228" t="s">
        <v>1</v>
      </c>
      <c r="G146" s="228" t="s">
        <v>1</v>
      </c>
      <c r="H146" s="228" t="s">
        <v>1</v>
      </c>
      <c r="I146" s="228" t="s">
        <v>1</v>
      </c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</row>
    <row r="147" spans="1:32" x14ac:dyDescent="0.15">
      <c r="A147" s="80" t="s">
        <v>1291</v>
      </c>
      <c r="B147" s="101" t="s">
        <v>385</v>
      </c>
      <c r="C147" s="41" t="s">
        <v>245</v>
      </c>
      <c r="D147" s="228" t="s">
        <v>1</v>
      </c>
      <c r="E147" s="228" t="s">
        <v>1</v>
      </c>
      <c r="F147" s="228" t="s">
        <v>1</v>
      </c>
      <c r="G147" s="228" t="s">
        <v>1</v>
      </c>
      <c r="H147" s="228" t="s">
        <v>1</v>
      </c>
      <c r="I147" s="228" t="s">
        <v>1</v>
      </c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</row>
    <row r="148" spans="1:32" x14ac:dyDescent="0.15">
      <c r="A148" s="80" t="s">
        <v>286</v>
      </c>
      <c r="B148" s="101" t="s">
        <v>386</v>
      </c>
      <c r="C148" s="41" t="s">
        <v>246</v>
      </c>
      <c r="D148" s="228" t="s">
        <v>1</v>
      </c>
      <c r="E148" s="228" t="s">
        <v>1</v>
      </c>
      <c r="F148" s="228" t="s">
        <v>1</v>
      </c>
      <c r="G148" s="228" t="s">
        <v>1</v>
      </c>
      <c r="H148" s="228" t="s">
        <v>1</v>
      </c>
      <c r="I148" s="228" t="s">
        <v>1</v>
      </c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</row>
    <row r="149" spans="1:32" ht="21" x14ac:dyDescent="0.15">
      <c r="A149" s="80" t="s">
        <v>1359</v>
      </c>
      <c r="B149" s="101" t="s">
        <v>387</v>
      </c>
      <c r="C149" s="41" t="s">
        <v>247</v>
      </c>
      <c r="D149" s="228" t="s">
        <v>1</v>
      </c>
      <c r="E149" s="228" t="s">
        <v>1</v>
      </c>
      <c r="F149" s="228" t="s">
        <v>1</v>
      </c>
      <c r="G149" s="228" t="s">
        <v>1</v>
      </c>
      <c r="H149" s="228" t="s">
        <v>1</v>
      </c>
      <c r="I149" s="228" t="s">
        <v>1</v>
      </c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</row>
    <row r="150" spans="1:32" ht="21" x14ac:dyDescent="0.15">
      <c r="A150" s="80" t="s">
        <v>1360</v>
      </c>
      <c r="B150" s="101" t="s">
        <v>388</v>
      </c>
      <c r="C150" s="41" t="s">
        <v>248</v>
      </c>
      <c r="D150" s="228" t="s">
        <v>1</v>
      </c>
      <c r="E150" s="228" t="s">
        <v>1</v>
      </c>
      <c r="F150" s="228" t="s">
        <v>1</v>
      </c>
      <c r="G150" s="228" t="s">
        <v>1</v>
      </c>
      <c r="H150" s="228" t="s">
        <v>1</v>
      </c>
      <c r="I150" s="228" t="s">
        <v>1</v>
      </c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</row>
    <row r="151" spans="1:32" x14ac:dyDescent="0.15">
      <c r="A151" s="80" t="s">
        <v>307</v>
      </c>
      <c r="B151" s="101" t="s">
        <v>416</v>
      </c>
      <c r="C151" s="41" t="s">
        <v>268</v>
      </c>
      <c r="D151" s="228" t="s">
        <v>1</v>
      </c>
      <c r="E151" s="228" t="s">
        <v>1</v>
      </c>
      <c r="F151" s="228" t="s">
        <v>1</v>
      </c>
      <c r="G151" s="228" t="s">
        <v>1</v>
      </c>
      <c r="H151" s="228" t="s">
        <v>1</v>
      </c>
      <c r="I151" s="228" t="s">
        <v>1</v>
      </c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</row>
    <row r="152" spans="1:32" x14ac:dyDescent="0.15">
      <c r="A152" s="80" t="s">
        <v>1079</v>
      </c>
      <c r="B152" s="101" t="s">
        <v>417</v>
      </c>
      <c r="C152" s="41" t="s">
        <v>308</v>
      </c>
      <c r="D152" s="228" t="s">
        <v>1</v>
      </c>
      <c r="E152" s="228" t="s">
        <v>1</v>
      </c>
      <c r="F152" s="228" t="s">
        <v>1</v>
      </c>
      <c r="G152" s="228" t="s">
        <v>1</v>
      </c>
      <c r="H152" s="228" t="s">
        <v>1</v>
      </c>
      <c r="I152" s="228" t="s">
        <v>1</v>
      </c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</row>
    <row r="153" spans="1:32" ht="31.5" x14ac:dyDescent="0.15">
      <c r="A153" s="201" t="s">
        <v>1389</v>
      </c>
      <c r="B153" s="101" t="s">
        <v>418</v>
      </c>
      <c r="C153" s="41" t="s">
        <v>309</v>
      </c>
      <c r="D153" s="228" t="s">
        <v>1</v>
      </c>
      <c r="E153" s="228" t="s">
        <v>1</v>
      </c>
      <c r="F153" s="228" t="s">
        <v>1</v>
      </c>
      <c r="G153" s="228" t="s">
        <v>1</v>
      </c>
      <c r="H153" s="228" t="s">
        <v>1</v>
      </c>
      <c r="I153" s="228" t="s">
        <v>1</v>
      </c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</row>
    <row r="154" spans="1:32" ht="31.5" x14ac:dyDescent="0.15">
      <c r="A154" s="201" t="s">
        <v>1390</v>
      </c>
      <c r="B154" s="101" t="s">
        <v>49</v>
      </c>
      <c r="C154" s="41" t="s">
        <v>48</v>
      </c>
      <c r="D154" s="228" t="s">
        <v>1</v>
      </c>
      <c r="E154" s="228" t="s">
        <v>1</v>
      </c>
      <c r="F154" s="228" t="s">
        <v>1</v>
      </c>
      <c r="G154" s="228" t="s">
        <v>1</v>
      </c>
      <c r="H154" s="228" t="s">
        <v>1</v>
      </c>
      <c r="I154" s="228" t="s">
        <v>1</v>
      </c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</row>
    <row r="155" spans="1:32" x14ac:dyDescent="0.15">
      <c r="A155" s="331" t="s">
        <v>1904</v>
      </c>
      <c r="B155" s="370" t="s">
        <v>2072</v>
      </c>
      <c r="C155" s="369" t="s">
        <v>2073</v>
      </c>
      <c r="D155" s="377" t="s">
        <v>1</v>
      </c>
      <c r="E155" s="377" t="s">
        <v>1</v>
      </c>
      <c r="F155" s="377" t="s">
        <v>1</v>
      </c>
      <c r="G155" s="377" t="s">
        <v>1</v>
      </c>
      <c r="H155" s="377" t="s">
        <v>1</v>
      </c>
      <c r="I155" s="377" t="s">
        <v>1</v>
      </c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</row>
    <row r="156" spans="1:32" x14ac:dyDescent="0.15">
      <c r="A156" s="23" t="s">
        <v>240</v>
      </c>
      <c r="B156" s="239" t="s">
        <v>389</v>
      </c>
      <c r="C156" s="41" t="s">
        <v>216</v>
      </c>
      <c r="D156" s="383">
        <f t="shared" ref="D156:I156" si="33">D157+D158+D159+D160+D161+D162+D163+D164+D168+D172</f>
        <v>0</v>
      </c>
      <c r="E156" s="383">
        <f t="shared" si="33"/>
        <v>0</v>
      </c>
      <c r="F156" s="383">
        <f t="shared" si="33"/>
        <v>0</v>
      </c>
      <c r="G156" s="383">
        <f t="shared" si="33"/>
        <v>0</v>
      </c>
      <c r="H156" s="383">
        <f t="shared" si="33"/>
        <v>0</v>
      </c>
      <c r="I156" s="383">
        <f t="shared" si="33"/>
        <v>0</v>
      </c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</row>
    <row r="157" spans="1:32" x14ac:dyDescent="0.15">
      <c r="A157" s="48" t="s">
        <v>1025</v>
      </c>
      <c r="B157" s="239" t="s">
        <v>390</v>
      </c>
      <c r="C157" s="41" t="s">
        <v>249</v>
      </c>
      <c r="D157" s="383"/>
      <c r="E157" s="383"/>
      <c r="F157" s="383"/>
      <c r="G157" s="383"/>
      <c r="H157" s="383"/>
      <c r="I157" s="38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</row>
    <row r="158" spans="1:32" x14ac:dyDescent="0.15">
      <c r="A158" s="48" t="s">
        <v>1026</v>
      </c>
      <c r="B158" s="239" t="s">
        <v>391</v>
      </c>
      <c r="C158" s="41" t="s">
        <v>250</v>
      </c>
      <c r="D158" s="383"/>
      <c r="E158" s="383"/>
      <c r="F158" s="383"/>
      <c r="G158" s="383"/>
      <c r="H158" s="383"/>
      <c r="I158" s="38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</row>
    <row r="159" spans="1:32" x14ac:dyDescent="0.15">
      <c r="A159" s="48" t="s">
        <v>1027</v>
      </c>
      <c r="B159" s="239" t="s">
        <v>392</v>
      </c>
      <c r="C159" s="41" t="s">
        <v>251</v>
      </c>
      <c r="D159" s="383"/>
      <c r="E159" s="383"/>
      <c r="F159" s="383"/>
      <c r="G159" s="383"/>
      <c r="H159" s="383"/>
      <c r="I159" s="38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</row>
    <row r="160" spans="1:32" x14ac:dyDescent="0.15">
      <c r="A160" s="48" t="s">
        <v>1028</v>
      </c>
      <c r="B160" s="239" t="s">
        <v>861</v>
      </c>
      <c r="C160" s="41" t="s">
        <v>798</v>
      </c>
      <c r="D160" s="383"/>
      <c r="E160" s="383"/>
      <c r="F160" s="383"/>
      <c r="G160" s="383"/>
      <c r="H160" s="383"/>
      <c r="I160" s="38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</row>
    <row r="161" spans="1:32" x14ac:dyDescent="0.15">
      <c r="A161" s="48" t="s">
        <v>1029</v>
      </c>
      <c r="B161" s="239" t="s">
        <v>862</v>
      </c>
      <c r="C161" s="41" t="s">
        <v>799</v>
      </c>
      <c r="D161" s="383"/>
      <c r="E161" s="383"/>
      <c r="F161" s="383"/>
      <c r="G161" s="383"/>
      <c r="H161" s="383"/>
      <c r="I161" s="38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</row>
    <row r="162" spans="1:32" x14ac:dyDescent="0.15">
      <c r="A162" s="48" t="s">
        <v>1030</v>
      </c>
      <c r="B162" s="239" t="s">
        <v>863</v>
      </c>
      <c r="C162" s="41" t="s">
        <v>800</v>
      </c>
      <c r="D162" s="383"/>
      <c r="E162" s="383"/>
      <c r="F162" s="383"/>
      <c r="G162" s="383"/>
      <c r="H162" s="383"/>
      <c r="I162" s="38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</row>
    <row r="163" spans="1:32" x14ac:dyDescent="0.15">
      <c r="A163" s="48" t="s">
        <v>1031</v>
      </c>
      <c r="B163" s="239" t="s">
        <v>864</v>
      </c>
      <c r="C163" s="41" t="s">
        <v>801</v>
      </c>
      <c r="D163" s="383"/>
      <c r="E163" s="383"/>
      <c r="F163" s="383"/>
      <c r="G163" s="383"/>
      <c r="H163" s="383"/>
      <c r="I163" s="38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</row>
    <row r="164" spans="1:32" x14ac:dyDescent="0.15">
      <c r="A164" s="48" t="s">
        <v>1292</v>
      </c>
      <c r="B164" s="239" t="s">
        <v>866</v>
      </c>
      <c r="C164" s="41" t="s">
        <v>803</v>
      </c>
      <c r="D164" s="383">
        <f t="shared" ref="D164:I164" si="34">D165+D166+D167</f>
        <v>0</v>
      </c>
      <c r="E164" s="383">
        <f t="shared" si="34"/>
        <v>0</v>
      </c>
      <c r="F164" s="383">
        <f t="shared" si="34"/>
        <v>0</v>
      </c>
      <c r="G164" s="383">
        <f t="shared" si="34"/>
        <v>0</v>
      </c>
      <c r="H164" s="383">
        <f t="shared" si="34"/>
        <v>0</v>
      </c>
      <c r="I164" s="383">
        <f t="shared" si="34"/>
        <v>0</v>
      </c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</row>
    <row r="165" spans="1:32" x14ac:dyDescent="0.15">
      <c r="A165" s="80" t="s">
        <v>1032</v>
      </c>
      <c r="B165" s="239" t="s">
        <v>1033</v>
      </c>
      <c r="C165" s="41" t="s">
        <v>1034</v>
      </c>
      <c r="D165" s="383"/>
      <c r="E165" s="383"/>
      <c r="F165" s="383"/>
      <c r="G165" s="383"/>
      <c r="H165" s="383"/>
      <c r="I165" s="38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</row>
    <row r="166" spans="1:32" x14ac:dyDescent="0.15">
      <c r="A166" s="80" t="s">
        <v>1035</v>
      </c>
      <c r="B166" s="239" t="s">
        <v>1036</v>
      </c>
      <c r="C166" s="41" t="s">
        <v>1037</v>
      </c>
      <c r="D166" s="383"/>
      <c r="E166" s="383"/>
      <c r="F166" s="383"/>
      <c r="G166" s="383"/>
      <c r="H166" s="383"/>
      <c r="I166" s="38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</row>
    <row r="167" spans="1:32" s="52" customFormat="1" ht="21" x14ac:dyDescent="0.15">
      <c r="A167" s="331" t="s">
        <v>1906</v>
      </c>
      <c r="B167" s="239" t="s">
        <v>2074</v>
      </c>
      <c r="C167" s="41" t="s">
        <v>2075</v>
      </c>
      <c r="D167" s="383"/>
      <c r="E167" s="383"/>
      <c r="F167" s="383"/>
      <c r="G167" s="383"/>
      <c r="H167" s="383"/>
      <c r="I167" s="38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</row>
    <row r="168" spans="1:32" s="52" customFormat="1" x14ac:dyDescent="0.15">
      <c r="A168" s="80" t="s">
        <v>1293</v>
      </c>
      <c r="B168" s="239" t="s">
        <v>867</v>
      </c>
      <c r="C168" s="41" t="s">
        <v>804</v>
      </c>
      <c r="D168" s="383">
        <f t="shared" ref="D168:I168" si="35">D169+D170+D171</f>
        <v>0</v>
      </c>
      <c r="E168" s="383">
        <f t="shared" si="35"/>
        <v>0</v>
      </c>
      <c r="F168" s="383">
        <f t="shared" si="35"/>
        <v>0</v>
      </c>
      <c r="G168" s="383">
        <f t="shared" si="35"/>
        <v>0</v>
      </c>
      <c r="H168" s="383">
        <f t="shared" si="35"/>
        <v>0</v>
      </c>
      <c r="I168" s="383">
        <f t="shared" si="35"/>
        <v>0</v>
      </c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</row>
    <row r="169" spans="1:32" s="52" customFormat="1" x14ac:dyDescent="0.15">
      <c r="A169" s="80" t="s">
        <v>1294</v>
      </c>
      <c r="B169" s="239" t="s">
        <v>1296</v>
      </c>
      <c r="C169" s="41" t="s">
        <v>1298</v>
      </c>
      <c r="D169" s="383"/>
      <c r="E169" s="383"/>
      <c r="F169" s="383"/>
      <c r="G169" s="383"/>
      <c r="H169" s="383"/>
      <c r="I169" s="38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</row>
    <row r="170" spans="1:32" s="52" customFormat="1" x14ac:dyDescent="0.15">
      <c r="A170" s="80" t="s">
        <v>1295</v>
      </c>
      <c r="B170" s="239" t="s">
        <v>1297</v>
      </c>
      <c r="C170" s="41" t="s">
        <v>1299</v>
      </c>
      <c r="D170" s="383"/>
      <c r="E170" s="383"/>
      <c r="F170" s="383"/>
      <c r="G170" s="383"/>
      <c r="H170" s="383"/>
      <c r="I170" s="38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</row>
    <row r="171" spans="1:32" s="52" customFormat="1" x14ac:dyDescent="0.15">
      <c r="A171" s="331" t="s">
        <v>1907</v>
      </c>
      <c r="B171" s="239" t="s">
        <v>2076</v>
      </c>
      <c r="C171" s="41" t="s">
        <v>2078</v>
      </c>
      <c r="D171" s="383"/>
      <c r="E171" s="383"/>
      <c r="F171" s="383"/>
      <c r="G171" s="383"/>
      <c r="H171" s="383"/>
      <c r="I171" s="38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</row>
    <row r="172" spans="1:32" s="52" customFormat="1" ht="21" x14ac:dyDescent="0.15">
      <c r="A172" s="331" t="s">
        <v>1905</v>
      </c>
      <c r="B172" s="239" t="s">
        <v>2077</v>
      </c>
      <c r="C172" s="41" t="s">
        <v>2079</v>
      </c>
      <c r="D172" s="383"/>
      <c r="E172" s="383"/>
      <c r="F172" s="383"/>
      <c r="G172" s="383"/>
      <c r="H172" s="383"/>
      <c r="I172" s="38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</row>
    <row r="173" spans="1:32" x14ac:dyDescent="0.15">
      <c r="A173" s="23" t="s">
        <v>241</v>
      </c>
      <c r="B173" s="101" t="s">
        <v>393</v>
      </c>
      <c r="C173" s="41" t="s">
        <v>219</v>
      </c>
      <c r="D173" s="92"/>
      <c r="E173" s="92"/>
      <c r="F173" s="92"/>
      <c r="G173" s="92"/>
      <c r="H173" s="92"/>
      <c r="I173" s="92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</row>
    <row r="174" spans="1:32" x14ac:dyDescent="0.15">
      <c r="A174" s="23" t="s">
        <v>242</v>
      </c>
      <c r="B174" s="239" t="s">
        <v>394</v>
      </c>
      <c r="C174" s="41" t="s">
        <v>221</v>
      </c>
      <c r="D174" s="383">
        <f t="shared" ref="D174:I174" si="36">D175+D176</f>
        <v>0</v>
      </c>
      <c r="E174" s="383">
        <f t="shared" si="36"/>
        <v>0</v>
      </c>
      <c r="F174" s="383">
        <f t="shared" si="36"/>
        <v>0</v>
      </c>
      <c r="G174" s="383">
        <f t="shared" si="36"/>
        <v>0</v>
      </c>
      <c r="H174" s="383">
        <f t="shared" si="36"/>
        <v>0</v>
      </c>
      <c r="I174" s="383">
        <f t="shared" si="36"/>
        <v>0</v>
      </c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</row>
    <row r="175" spans="1:32" x14ac:dyDescent="0.15">
      <c r="A175" s="80" t="s">
        <v>1038</v>
      </c>
      <c r="B175" s="239" t="s">
        <v>1039</v>
      </c>
      <c r="C175" s="41" t="s">
        <v>1040</v>
      </c>
      <c r="D175" s="383"/>
      <c r="E175" s="383"/>
      <c r="F175" s="383"/>
      <c r="G175" s="383"/>
      <c r="H175" s="383"/>
      <c r="I175" s="38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</row>
    <row r="176" spans="1:32" ht="21" x14ac:dyDescent="0.15">
      <c r="A176" s="331" t="s">
        <v>1908</v>
      </c>
      <c r="B176" s="239" t="s">
        <v>2080</v>
      </c>
      <c r="C176" s="41" t="s">
        <v>2081</v>
      </c>
      <c r="D176" s="383"/>
      <c r="E176" s="383"/>
      <c r="F176" s="383"/>
      <c r="G176" s="383"/>
      <c r="H176" s="383"/>
      <c r="I176" s="38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</row>
    <row r="177" spans="1:32" s="174" customFormat="1" x14ac:dyDescent="0.15">
      <c r="A177" s="180" t="s">
        <v>1300</v>
      </c>
      <c r="B177" s="239" t="s">
        <v>395</v>
      </c>
      <c r="C177" s="41" t="s">
        <v>222</v>
      </c>
      <c r="D177" s="383">
        <f t="shared" ref="D177:I177" si="37">D178+D179</f>
        <v>0</v>
      </c>
      <c r="E177" s="383">
        <f t="shared" si="37"/>
        <v>0</v>
      </c>
      <c r="F177" s="383">
        <f t="shared" si="37"/>
        <v>0</v>
      </c>
      <c r="G177" s="383">
        <f t="shared" si="37"/>
        <v>0</v>
      </c>
      <c r="H177" s="383">
        <f t="shared" si="37"/>
        <v>0</v>
      </c>
      <c r="I177" s="383">
        <f t="shared" si="37"/>
        <v>0</v>
      </c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  <c r="V177" s="175"/>
      <c r="W177" s="175"/>
      <c r="X177" s="175"/>
      <c r="Y177" s="175"/>
      <c r="Z177" s="175"/>
      <c r="AA177" s="175"/>
      <c r="AB177" s="175"/>
      <c r="AC177" s="175"/>
      <c r="AD177" s="175"/>
      <c r="AE177" s="175"/>
      <c r="AF177" s="175"/>
    </row>
    <row r="178" spans="1:32" s="52" customFormat="1" x14ac:dyDescent="0.15">
      <c r="A178" s="80" t="s">
        <v>1301</v>
      </c>
      <c r="B178" s="239" t="s">
        <v>869</v>
      </c>
      <c r="C178" s="41" t="s">
        <v>806</v>
      </c>
      <c r="D178" s="383"/>
      <c r="E178" s="383"/>
      <c r="F178" s="383"/>
      <c r="G178" s="383"/>
      <c r="H178" s="383"/>
      <c r="I178" s="38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</row>
    <row r="179" spans="1:32" s="52" customFormat="1" x14ac:dyDescent="0.15">
      <c r="A179" s="331" t="s">
        <v>1909</v>
      </c>
      <c r="B179" s="239" t="s">
        <v>870</v>
      </c>
      <c r="C179" s="41" t="s">
        <v>807</v>
      </c>
      <c r="D179" s="383"/>
      <c r="E179" s="383"/>
      <c r="F179" s="383"/>
      <c r="G179" s="383"/>
      <c r="H179" s="383"/>
      <c r="I179" s="38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</row>
    <row r="180" spans="1:32" s="52" customFormat="1" x14ac:dyDescent="0.15">
      <c r="A180" s="180" t="s">
        <v>1361</v>
      </c>
      <c r="B180" s="101" t="s">
        <v>396</v>
      </c>
      <c r="C180" s="41" t="s">
        <v>223</v>
      </c>
      <c r="D180" s="92"/>
      <c r="E180" s="92"/>
      <c r="F180" s="92"/>
      <c r="G180" s="92"/>
      <c r="H180" s="92"/>
      <c r="I180" s="92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</row>
    <row r="181" spans="1:32" s="52" customFormat="1" x14ac:dyDescent="0.15">
      <c r="A181" s="332" t="s">
        <v>1812</v>
      </c>
      <c r="B181" s="101" t="s">
        <v>1620</v>
      </c>
      <c r="C181" s="333" t="s">
        <v>225</v>
      </c>
      <c r="D181" s="92"/>
      <c r="E181" s="92"/>
      <c r="F181" s="92"/>
      <c r="G181" s="92"/>
      <c r="H181" s="92"/>
      <c r="I181" s="92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</row>
    <row r="182" spans="1:32" s="52" customFormat="1" x14ac:dyDescent="0.15">
      <c r="A182" s="260" t="s">
        <v>243</v>
      </c>
      <c r="B182" s="614" t="s">
        <v>397</v>
      </c>
      <c r="C182" s="543" t="s">
        <v>227</v>
      </c>
      <c r="D182" s="613" t="e">
        <f ca="1">СуммаПоСтолбцу(СубТаблица4001,3)</f>
        <v>#NAME?</v>
      </c>
      <c r="E182" s="613" t="e">
        <f ca="1">СуммаПоСтолбцу(СубТаблица4001,4)</f>
        <v>#NAME?</v>
      </c>
      <c r="F182" s="613" t="e">
        <f ca="1">СуммаПоСтолбцу(СубТаблица4001,5)</f>
        <v>#NAME?</v>
      </c>
      <c r="G182" s="613" t="e">
        <f ca="1">СуммаПоСтолбцу(СубТаблица4001,6)</f>
        <v>#NAME?</v>
      </c>
      <c r="H182" s="613" t="e">
        <f ca="1">СуммаПоСтолбцу(СубТаблица4001,7)</f>
        <v>#NAME?</v>
      </c>
      <c r="I182" s="613" t="e">
        <f ca="1">СуммаПоСтолбцу(СубТаблица4001,8)</f>
        <v>#NAME?</v>
      </c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</row>
    <row r="183" spans="1:32" s="52" customFormat="1" x14ac:dyDescent="0.15">
      <c r="A183" s="268" t="s">
        <v>1765</v>
      </c>
      <c r="B183" s="614"/>
      <c r="C183" s="543"/>
      <c r="D183" s="613"/>
      <c r="E183" s="613"/>
      <c r="F183" s="613"/>
      <c r="G183" s="613"/>
      <c r="H183" s="613"/>
      <c r="I183" s="61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</row>
    <row r="184" spans="1:32" x14ac:dyDescent="0.15">
      <c r="A184" s="57"/>
      <c r="B184" s="59"/>
      <c r="C184" s="58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</row>
    <row r="185" spans="1:32" x14ac:dyDescent="0.15">
      <c r="A185" s="62" t="s">
        <v>102</v>
      </c>
      <c r="B185" s="5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</row>
  </sheetData>
  <mergeCells count="17">
    <mergeCell ref="H182:H183"/>
    <mergeCell ref="I182:I183"/>
    <mergeCell ref="B182:B183"/>
    <mergeCell ref="C182:C183"/>
    <mergeCell ref="D182:D183"/>
    <mergeCell ref="E182:E183"/>
    <mergeCell ref="F182:F183"/>
    <mergeCell ref="G182:G183"/>
    <mergeCell ref="M3:O3"/>
    <mergeCell ref="A7:A8"/>
    <mergeCell ref="C7:C8"/>
    <mergeCell ref="D7:E7"/>
    <mergeCell ref="F7:G7"/>
    <mergeCell ref="H7:I7"/>
    <mergeCell ref="H5:I5"/>
    <mergeCell ref="E4:I4"/>
    <mergeCell ref="D3:J3"/>
  </mergeCells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B9" sqref="B9"/>
    </sheetView>
  </sheetViews>
  <sheetFormatPr defaultColWidth="9.33203125" defaultRowHeight="10.5" customHeight="1" x14ac:dyDescent="0.15"/>
  <cols>
    <col min="1" max="1" width="9.33203125" style="181" customWidth="1"/>
    <col min="2" max="2" width="46.1640625" style="181" customWidth="1"/>
    <col min="3" max="3" width="9.33203125" style="181" customWidth="1"/>
    <col min="4" max="4" width="20.5" style="181" customWidth="1"/>
    <col min="5" max="5" width="18.33203125" style="181" customWidth="1"/>
    <col min="6" max="6" width="17.83203125" style="181" customWidth="1"/>
    <col min="7" max="7" width="17.5" style="181" customWidth="1"/>
    <col min="8" max="8" width="19" style="181" customWidth="1"/>
    <col min="9" max="9" width="18.5" style="181" customWidth="1"/>
    <col min="10" max="10" width="9.33203125" style="181" customWidth="1"/>
    <col min="11" max="16384" width="9.33203125" style="181"/>
  </cols>
  <sheetData>
    <row r="1" spans="1:9" x14ac:dyDescent="0.15">
      <c r="A1" s="265" t="s">
        <v>1767</v>
      </c>
      <c r="B1" s="266"/>
      <c r="C1" s="267"/>
      <c r="D1" s="267"/>
      <c r="E1" s="267"/>
      <c r="F1" s="267"/>
      <c r="G1" s="267"/>
      <c r="H1" s="267"/>
      <c r="I1" s="267"/>
    </row>
    <row r="2" spans="1:9" ht="23.25" customHeight="1" x14ac:dyDescent="0.15">
      <c r="B2" s="547" t="s">
        <v>1768</v>
      </c>
      <c r="C2" s="542" t="s">
        <v>229</v>
      </c>
      <c r="D2" s="547" t="s">
        <v>1080</v>
      </c>
      <c r="E2" s="547"/>
      <c r="F2" s="547" t="s">
        <v>305</v>
      </c>
      <c r="G2" s="547"/>
      <c r="H2" s="547" t="s">
        <v>1081</v>
      </c>
      <c r="I2" s="547"/>
    </row>
    <row r="3" spans="1:9" ht="63" x14ac:dyDescent="0.15">
      <c r="B3" s="542"/>
      <c r="C3" s="542"/>
      <c r="D3" s="44" t="s">
        <v>1303</v>
      </c>
      <c r="E3" s="44" t="s">
        <v>1082</v>
      </c>
      <c r="F3" s="44" t="s">
        <v>1304</v>
      </c>
      <c r="G3" s="42" t="s">
        <v>965</v>
      </c>
      <c r="H3" s="44" t="s">
        <v>1305</v>
      </c>
      <c r="I3" s="42" t="s">
        <v>964</v>
      </c>
    </row>
    <row r="4" spans="1:9" x14ac:dyDescent="0.15">
      <c r="A4" s="263" t="s">
        <v>271</v>
      </c>
      <c r="B4" s="239">
        <v>1</v>
      </c>
      <c r="C4" s="239">
        <v>2</v>
      </c>
      <c r="D4" s="239">
        <v>3</v>
      </c>
      <c r="E4" s="239">
        <v>4</v>
      </c>
      <c r="F4" s="239">
        <v>5</v>
      </c>
      <c r="G4" s="239">
        <v>6</v>
      </c>
      <c r="H4" s="239">
        <v>7</v>
      </c>
      <c r="I4" s="239">
        <v>8</v>
      </c>
    </row>
    <row r="5" spans="1:9" x14ac:dyDescent="0.15">
      <c r="B5" s="42">
        <v>1</v>
      </c>
      <c r="C5" s="42">
        <v>2</v>
      </c>
      <c r="D5" s="60">
        <v>3</v>
      </c>
      <c r="E5" s="60">
        <v>4</v>
      </c>
      <c r="F5" s="60">
        <v>5</v>
      </c>
      <c r="G5" s="60">
        <v>6</v>
      </c>
      <c r="H5" s="60">
        <v>7</v>
      </c>
      <c r="I5" s="60">
        <v>8</v>
      </c>
    </row>
    <row r="6" spans="1:9" x14ac:dyDescent="0.15">
      <c r="A6" s="266" t="s">
        <v>102</v>
      </c>
      <c r="B6" s="266"/>
      <c r="C6" s="266"/>
      <c r="D6" s="266"/>
      <c r="E6" s="266"/>
      <c r="F6" s="266"/>
      <c r="G6" s="266"/>
      <c r="H6" s="266"/>
      <c r="I6" s="266"/>
    </row>
  </sheetData>
  <mergeCells count="5">
    <mergeCell ref="B2:B3"/>
    <mergeCell ref="C2:C3"/>
    <mergeCell ref="D2:E2"/>
    <mergeCell ref="F2:G2"/>
    <mergeCell ref="H2:I2"/>
  </mergeCells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3" sqref="A23"/>
    </sheetView>
  </sheetViews>
  <sheetFormatPr defaultColWidth="9.33203125" defaultRowHeight="10.5" customHeight="1" x14ac:dyDescent="0.15"/>
  <cols>
    <col min="1" max="1" width="56.33203125" customWidth="1"/>
    <col min="3" max="4" width="15.33203125" customWidth="1"/>
    <col min="5" max="5" width="23.1640625" customWidth="1"/>
    <col min="6" max="6" width="21.5" customWidth="1"/>
    <col min="7" max="7" width="20.33203125" customWidth="1"/>
    <col min="8" max="8" width="18.83203125" customWidth="1"/>
  </cols>
  <sheetData>
    <row r="1" spans="1:8" x14ac:dyDescent="0.15">
      <c r="A1" s="100" t="s">
        <v>1408</v>
      </c>
      <c r="B1" s="62"/>
      <c r="C1" s="62"/>
      <c r="D1" s="62"/>
      <c r="E1" s="62"/>
      <c r="F1" s="62"/>
      <c r="G1" s="62"/>
      <c r="H1" s="62"/>
    </row>
    <row r="2" spans="1:8" x14ac:dyDescent="0.15">
      <c r="B2" s="156" t="s">
        <v>270</v>
      </c>
    </row>
    <row r="3" spans="1:8" ht="12.75" x14ac:dyDescent="0.2">
      <c r="A3" s="106"/>
      <c r="B3" s="155"/>
      <c r="C3" s="604" t="s">
        <v>1391</v>
      </c>
      <c r="D3" s="604"/>
      <c r="E3" s="604"/>
      <c r="F3" s="604"/>
      <c r="G3" s="604"/>
      <c r="H3" s="604"/>
    </row>
    <row r="4" spans="1:8" x14ac:dyDescent="0.15">
      <c r="A4" s="33" t="s">
        <v>1084</v>
      </c>
      <c r="B4" s="155"/>
      <c r="C4" s="47"/>
      <c r="D4" s="47"/>
      <c r="E4" s="47"/>
      <c r="F4" s="47"/>
      <c r="G4" s="615" t="s">
        <v>1306</v>
      </c>
      <c r="H4" s="615"/>
    </row>
    <row r="5" spans="1:8" x14ac:dyDescent="0.15">
      <c r="A5" s="33"/>
      <c r="B5" s="155"/>
      <c r="C5" s="47"/>
      <c r="D5" s="47"/>
      <c r="E5" s="47"/>
      <c r="F5" s="47"/>
      <c r="G5" s="139"/>
      <c r="H5" s="139"/>
    </row>
    <row r="6" spans="1:8" ht="53.25" customHeight="1" x14ac:dyDescent="0.15">
      <c r="A6" s="78" t="s">
        <v>1307</v>
      </c>
      <c r="B6" s="101"/>
      <c r="C6" s="44" t="s">
        <v>621</v>
      </c>
      <c r="D6" s="186" t="s">
        <v>1392</v>
      </c>
      <c r="E6" s="186" t="s">
        <v>1393</v>
      </c>
      <c r="F6" s="186" t="s">
        <v>1394</v>
      </c>
      <c r="G6" s="186" t="s">
        <v>1395</v>
      </c>
      <c r="H6" s="186" t="s">
        <v>1396</v>
      </c>
    </row>
    <row r="7" spans="1:8" x14ac:dyDescent="0.15">
      <c r="A7" s="78">
        <v>1</v>
      </c>
      <c r="B7" s="101"/>
      <c r="C7" s="78">
        <v>2</v>
      </c>
      <c r="D7" s="78">
        <v>3</v>
      </c>
      <c r="E7" s="78">
        <v>4</v>
      </c>
      <c r="F7" s="78">
        <v>5</v>
      </c>
      <c r="G7" s="78">
        <v>6</v>
      </c>
      <c r="H7" s="78">
        <v>7</v>
      </c>
    </row>
    <row r="8" spans="1:8" x14ac:dyDescent="0.15">
      <c r="A8" s="55" t="s">
        <v>271</v>
      </c>
      <c r="B8" s="101"/>
      <c r="C8" s="55"/>
      <c r="D8" s="55"/>
      <c r="E8" s="101">
        <v>4</v>
      </c>
      <c r="F8" s="101">
        <v>5</v>
      </c>
      <c r="G8" s="101">
        <v>6</v>
      </c>
      <c r="H8" s="101">
        <v>7</v>
      </c>
    </row>
    <row r="9" spans="1:8" ht="21" x14ac:dyDescent="0.15">
      <c r="A9" s="178" t="s">
        <v>1085</v>
      </c>
      <c r="B9" s="101" t="s">
        <v>323</v>
      </c>
      <c r="C9" s="78" t="s">
        <v>139</v>
      </c>
      <c r="D9" s="78"/>
      <c r="E9" s="105"/>
      <c r="F9" s="105"/>
      <c r="G9" s="105"/>
      <c r="H9" s="105"/>
    </row>
    <row r="10" spans="1:8" ht="23.25" customHeight="1" x14ac:dyDescent="0.15">
      <c r="A10" s="177" t="s">
        <v>1358</v>
      </c>
      <c r="B10" s="101" t="s">
        <v>1086</v>
      </c>
      <c r="C10" s="78" t="s">
        <v>1087</v>
      </c>
      <c r="D10" s="78" t="s">
        <v>943</v>
      </c>
      <c r="E10" s="105"/>
      <c r="F10" s="105"/>
      <c r="G10" s="105"/>
      <c r="H10" s="105"/>
    </row>
    <row r="11" spans="1:8" x14ac:dyDescent="0.15">
      <c r="A11" s="89" t="s">
        <v>1308</v>
      </c>
      <c r="B11" s="101" t="s">
        <v>1088</v>
      </c>
      <c r="C11" s="78" t="s">
        <v>1089</v>
      </c>
      <c r="D11" s="78"/>
      <c r="E11" s="105"/>
      <c r="F11" s="105"/>
      <c r="G11" s="105"/>
      <c r="H11" s="105"/>
    </row>
    <row r="12" spans="1:8" x14ac:dyDescent="0.15">
      <c r="A12" s="178" t="s">
        <v>1090</v>
      </c>
      <c r="B12" s="101" t="s">
        <v>1091</v>
      </c>
      <c r="C12" s="78" t="s">
        <v>1092</v>
      </c>
      <c r="D12" s="78" t="s">
        <v>1093</v>
      </c>
      <c r="E12" s="105"/>
      <c r="F12" s="105"/>
      <c r="G12" s="105"/>
      <c r="H12" s="105"/>
    </row>
    <row r="13" spans="1:8" x14ac:dyDescent="0.15">
      <c r="A13" s="89" t="s">
        <v>1309</v>
      </c>
      <c r="B13" s="101" t="s">
        <v>1094</v>
      </c>
      <c r="C13" s="78" t="s">
        <v>1095</v>
      </c>
      <c r="D13" s="78"/>
      <c r="E13" s="105"/>
      <c r="F13" s="105"/>
      <c r="G13" s="105"/>
      <c r="H13" s="105"/>
    </row>
    <row r="14" spans="1:8" x14ac:dyDescent="0.15">
      <c r="A14" s="178" t="s">
        <v>1096</v>
      </c>
      <c r="B14" s="101" t="s">
        <v>1097</v>
      </c>
      <c r="C14" s="78" t="s">
        <v>1098</v>
      </c>
      <c r="D14" s="78" t="s">
        <v>942</v>
      </c>
      <c r="E14" s="105"/>
      <c r="F14" s="105"/>
      <c r="G14" s="105"/>
      <c r="H14" s="105"/>
    </row>
    <row r="15" spans="1:8" x14ac:dyDescent="0.15">
      <c r="A15" s="89" t="s">
        <v>1308</v>
      </c>
      <c r="B15" s="101" t="s">
        <v>1099</v>
      </c>
      <c r="C15" s="78" t="s">
        <v>1100</v>
      </c>
      <c r="D15" s="78"/>
      <c r="E15" s="105"/>
      <c r="F15" s="105"/>
      <c r="G15" s="105"/>
      <c r="H15" s="105"/>
    </row>
    <row r="16" spans="1:8" x14ac:dyDescent="0.15">
      <c r="A16" s="178" t="s">
        <v>1101</v>
      </c>
      <c r="B16" s="101" t="s">
        <v>1102</v>
      </c>
      <c r="C16" s="78" t="s">
        <v>1103</v>
      </c>
      <c r="D16" s="78" t="s">
        <v>1104</v>
      </c>
      <c r="E16" s="105"/>
      <c r="F16" s="105"/>
      <c r="G16" s="105"/>
      <c r="H16" s="105"/>
    </row>
    <row r="17" spans="1:8" x14ac:dyDescent="0.15">
      <c r="A17" s="89" t="s">
        <v>1308</v>
      </c>
      <c r="B17" s="101" t="s">
        <v>1105</v>
      </c>
      <c r="C17" s="78" t="s">
        <v>1106</v>
      </c>
      <c r="D17" s="78"/>
      <c r="E17" s="105"/>
      <c r="F17" s="105"/>
      <c r="G17" s="105"/>
      <c r="H17" s="105"/>
    </row>
    <row r="18" spans="1:8" x14ac:dyDescent="0.15">
      <c r="A18" s="178" t="s">
        <v>1107</v>
      </c>
      <c r="B18" s="101" t="s">
        <v>1108</v>
      </c>
      <c r="C18" s="78" t="s">
        <v>1109</v>
      </c>
      <c r="D18" s="78" t="s">
        <v>1110</v>
      </c>
      <c r="E18" s="105"/>
      <c r="F18" s="105"/>
      <c r="G18" s="105"/>
      <c r="H18" s="105"/>
    </row>
    <row r="19" spans="1:8" x14ac:dyDescent="0.15">
      <c r="A19" s="89" t="s">
        <v>1308</v>
      </c>
      <c r="B19" s="101" t="s">
        <v>1111</v>
      </c>
      <c r="C19" s="78" t="s">
        <v>1112</v>
      </c>
      <c r="D19" s="78"/>
      <c r="E19" s="105"/>
      <c r="F19" s="105"/>
      <c r="G19" s="105"/>
      <c r="H19" s="105"/>
    </row>
    <row r="20" spans="1:8" x14ac:dyDescent="0.15">
      <c r="A20" s="178" t="s">
        <v>1113</v>
      </c>
      <c r="B20" s="101" t="s">
        <v>1114</v>
      </c>
      <c r="C20" s="78" t="s">
        <v>1115</v>
      </c>
      <c r="D20" s="78" t="s">
        <v>1116</v>
      </c>
      <c r="E20" s="105"/>
      <c r="F20" s="105"/>
      <c r="G20" s="105"/>
      <c r="H20" s="105"/>
    </row>
    <row r="21" spans="1:8" x14ac:dyDescent="0.15">
      <c r="A21" s="89" t="s">
        <v>1308</v>
      </c>
      <c r="B21" s="101" t="s">
        <v>1117</v>
      </c>
      <c r="C21" s="78" t="s">
        <v>1118</v>
      </c>
      <c r="D21" s="78"/>
      <c r="E21" s="148"/>
      <c r="F21" s="105"/>
      <c r="G21" s="105"/>
      <c r="H21" s="105"/>
    </row>
    <row r="22" spans="1:8" ht="21" x14ac:dyDescent="0.15">
      <c r="A22" s="178" t="s">
        <v>1119</v>
      </c>
      <c r="B22" s="101" t="s">
        <v>1120</v>
      </c>
      <c r="C22" s="78" t="s">
        <v>1121</v>
      </c>
      <c r="D22" s="78" t="s">
        <v>1122</v>
      </c>
      <c r="E22" s="105"/>
      <c r="F22" s="105"/>
      <c r="G22" s="105"/>
      <c r="H22" s="105"/>
    </row>
    <row r="23" spans="1:8" x14ac:dyDescent="0.15">
      <c r="A23" s="295"/>
      <c r="B23" s="166"/>
      <c r="C23" s="296"/>
      <c r="D23" s="296"/>
      <c r="E23" s="297"/>
      <c r="F23" s="297"/>
      <c r="G23" s="297"/>
      <c r="H23" s="297"/>
    </row>
    <row r="24" spans="1:8" x14ac:dyDescent="0.15">
      <c r="A24" s="62" t="s">
        <v>102</v>
      </c>
      <c r="B24" s="62"/>
      <c r="C24" s="62"/>
      <c r="D24" s="62"/>
      <c r="E24" s="62"/>
      <c r="F24" s="62"/>
      <c r="G24" s="62"/>
      <c r="H24" s="62"/>
    </row>
  </sheetData>
  <mergeCells count="2">
    <mergeCell ref="G4:H4"/>
    <mergeCell ref="C3:H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F9" sqref="F9"/>
    </sheetView>
  </sheetViews>
  <sheetFormatPr defaultColWidth="9.33203125" defaultRowHeight="10.5" customHeight="1" x14ac:dyDescent="0.15"/>
  <cols>
    <col min="1" max="1" width="62.6640625" style="3" customWidth="1"/>
    <col min="2" max="2" width="5.5" style="14" customWidth="1"/>
    <col min="3" max="3" width="8.33203125" style="14" customWidth="1"/>
    <col min="4" max="4" width="30.83203125" style="3" customWidth="1"/>
    <col min="5" max="5" width="18.83203125" style="3" bestFit="1" customWidth="1"/>
    <col min="6" max="6" width="14.1640625" style="3" bestFit="1" customWidth="1"/>
    <col min="7" max="16384" width="9.33203125" style="3"/>
  </cols>
  <sheetData>
    <row r="1" spans="1:6" s="9" customFormat="1" x14ac:dyDescent="0.15">
      <c r="A1" s="100" t="s">
        <v>1409</v>
      </c>
      <c r="B1" s="38"/>
      <c r="C1" s="38"/>
      <c r="D1" s="10"/>
      <c r="E1" s="10"/>
    </row>
    <row r="2" spans="1:6" x14ac:dyDescent="0.15">
      <c r="B2" s="157" t="s">
        <v>270</v>
      </c>
      <c r="C2" s="107"/>
    </row>
    <row r="3" spans="1:6" x14ac:dyDescent="0.15">
      <c r="A3" s="122" t="s">
        <v>51</v>
      </c>
      <c r="B3" s="101"/>
      <c r="C3" s="616" t="s">
        <v>1149</v>
      </c>
      <c r="D3" s="617"/>
      <c r="E3" s="140"/>
    </row>
    <row r="4" spans="1:6" x14ac:dyDescent="0.15">
      <c r="A4" s="122"/>
      <c r="B4" s="163"/>
      <c r="C4" s="160"/>
      <c r="D4" s="160"/>
      <c r="E4" s="140"/>
    </row>
    <row r="5" spans="1:6" ht="21.75" customHeight="1" x14ac:dyDescent="0.15">
      <c r="A5" s="171" t="s">
        <v>1146</v>
      </c>
      <c r="B5" s="101"/>
      <c r="C5" s="45" t="s">
        <v>966</v>
      </c>
      <c r="D5" s="121" t="s">
        <v>1148</v>
      </c>
      <c r="E5" s="316" t="s">
        <v>1780</v>
      </c>
      <c r="F5" s="316" t="s">
        <v>2262</v>
      </c>
    </row>
    <row r="6" spans="1:6" s="100" customFormat="1" ht="11.25" customHeight="1" x14ac:dyDescent="0.15">
      <c r="A6" s="164" t="s">
        <v>271</v>
      </c>
      <c r="B6" s="164"/>
      <c r="C6" s="164"/>
      <c r="D6" s="153">
        <v>3</v>
      </c>
      <c r="E6" s="153">
        <v>4</v>
      </c>
      <c r="F6" s="344">
        <v>5</v>
      </c>
    </row>
    <row r="7" spans="1:6" ht="12" customHeight="1" x14ac:dyDescent="0.15">
      <c r="A7" s="2">
        <v>1</v>
      </c>
      <c r="B7" s="101"/>
      <c r="C7" s="76" t="s">
        <v>104</v>
      </c>
      <c r="D7" s="2">
        <v>3</v>
      </c>
      <c r="E7" s="317" t="s">
        <v>107</v>
      </c>
      <c r="F7" s="317" t="s">
        <v>110</v>
      </c>
    </row>
    <row r="8" spans="1:6" x14ac:dyDescent="0.15">
      <c r="A8" s="162" t="s">
        <v>1041</v>
      </c>
      <c r="B8" s="101" t="s">
        <v>9</v>
      </c>
      <c r="C8" s="76" t="s">
        <v>9</v>
      </c>
      <c r="D8" s="172"/>
      <c r="E8" s="276"/>
      <c r="F8" s="276">
        <f>IF(E8=0,0,D8*100/E8)</f>
        <v>0</v>
      </c>
    </row>
    <row r="9" spans="1:6" x14ac:dyDescent="0.15">
      <c r="A9" s="200" t="s">
        <v>1397</v>
      </c>
      <c r="B9" s="101" t="s">
        <v>67</v>
      </c>
      <c r="C9" s="76" t="s">
        <v>67</v>
      </c>
      <c r="D9" s="132"/>
      <c r="E9" s="75" t="s">
        <v>1781</v>
      </c>
      <c r="F9" s="75" t="s">
        <v>1781</v>
      </c>
    </row>
    <row r="10" spans="1:6" x14ac:dyDescent="0.15">
      <c r="A10" s="200" t="s">
        <v>1147</v>
      </c>
      <c r="B10" s="101" t="s">
        <v>68</v>
      </c>
      <c r="C10" s="76" t="s">
        <v>68</v>
      </c>
      <c r="D10" s="133"/>
      <c r="E10" s="75" t="s">
        <v>1781</v>
      </c>
      <c r="F10" s="75" t="s">
        <v>1781</v>
      </c>
    </row>
    <row r="11" spans="1:6" ht="22.5" customHeight="1" x14ac:dyDescent="0.15">
      <c r="A11" s="201" t="s">
        <v>1398</v>
      </c>
      <c r="B11" s="101" t="s">
        <v>69</v>
      </c>
      <c r="C11" s="76" t="s">
        <v>69</v>
      </c>
      <c r="D11" s="133"/>
      <c r="E11" s="75" t="s">
        <v>1781</v>
      </c>
      <c r="F11" s="75" t="s">
        <v>1781</v>
      </c>
    </row>
    <row r="12" spans="1:6" x14ac:dyDescent="0.15">
      <c r="A12" s="56" t="s">
        <v>997</v>
      </c>
      <c r="B12" s="101" t="s">
        <v>70</v>
      </c>
      <c r="C12" s="76" t="s">
        <v>70</v>
      </c>
      <c r="D12" s="133"/>
      <c r="E12" s="75" t="s">
        <v>1781</v>
      </c>
      <c r="F12" s="75" t="s">
        <v>1781</v>
      </c>
    </row>
    <row r="13" spans="1:6" x14ac:dyDescent="0.15">
      <c r="A13" s="56" t="s">
        <v>996</v>
      </c>
      <c r="B13" s="101" t="s">
        <v>71</v>
      </c>
      <c r="C13" s="76" t="s">
        <v>71</v>
      </c>
      <c r="D13" s="133"/>
      <c r="E13" s="75" t="s">
        <v>1781</v>
      </c>
      <c r="F13" s="75" t="s">
        <v>1781</v>
      </c>
    </row>
    <row r="14" spans="1:6" x14ac:dyDescent="0.15">
      <c r="A14" s="173" t="s">
        <v>1310</v>
      </c>
      <c r="B14" s="101" t="s">
        <v>72</v>
      </c>
      <c r="C14" s="76" t="s">
        <v>72</v>
      </c>
      <c r="D14" s="133"/>
      <c r="E14" s="75" t="s">
        <v>1781</v>
      </c>
      <c r="F14" s="75" t="s">
        <v>1781</v>
      </c>
    </row>
    <row r="15" spans="1:6" x14ac:dyDescent="0.15">
      <c r="A15" s="84" t="s">
        <v>1813</v>
      </c>
      <c r="B15" s="101" t="s">
        <v>1046</v>
      </c>
      <c r="C15" s="76" t="s">
        <v>1046</v>
      </c>
      <c r="D15" s="133"/>
      <c r="E15" s="75" t="s">
        <v>1781</v>
      </c>
      <c r="F15" s="75" t="s">
        <v>1781</v>
      </c>
    </row>
    <row r="17" spans="1:1" x14ac:dyDescent="0.15">
      <c r="A17" s="100" t="s">
        <v>102</v>
      </c>
    </row>
    <row r="65" spans="1:3" s="9" customFormat="1" x14ac:dyDescent="0.15">
      <c r="A65" s="9" t="s">
        <v>102</v>
      </c>
      <c r="B65" s="15"/>
      <c r="C65" s="15"/>
    </row>
  </sheetData>
  <mergeCells count="1">
    <mergeCell ref="C3:D3"/>
  </mergeCells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1" sqref="A21:XFD22"/>
    </sheetView>
  </sheetViews>
  <sheetFormatPr defaultColWidth="9.33203125" defaultRowHeight="10.5" customHeight="1" x14ac:dyDescent="0.15"/>
  <cols>
    <col min="2" max="2" width="40.5" customWidth="1"/>
    <col min="3" max="3" width="9.83203125" customWidth="1"/>
    <col min="5" max="5" width="16.33203125" customWidth="1"/>
    <col min="6" max="6" width="12.6640625" customWidth="1"/>
    <col min="7" max="7" width="12.83203125" customWidth="1"/>
  </cols>
  <sheetData>
    <row r="1" spans="1:7" ht="10.5" customHeight="1" x14ac:dyDescent="0.15">
      <c r="A1" s="100" t="s">
        <v>1454</v>
      </c>
      <c r="B1" s="62"/>
      <c r="C1" s="62"/>
      <c r="D1" s="62"/>
      <c r="E1" s="62"/>
      <c r="F1" s="62"/>
      <c r="G1" s="62"/>
    </row>
    <row r="2" spans="1:7" ht="10.5" customHeight="1" x14ac:dyDescent="0.15">
      <c r="A2" s="3"/>
      <c r="B2" s="88"/>
      <c r="C2" s="156" t="s">
        <v>270</v>
      </c>
      <c r="E2" s="88"/>
      <c r="F2" s="88"/>
      <c r="G2" s="88"/>
    </row>
    <row r="3" spans="1:7" ht="10.5" customHeight="1" x14ac:dyDescent="0.15">
      <c r="A3" s="85" t="s">
        <v>1771</v>
      </c>
      <c r="B3" s="88"/>
      <c r="C3" s="155"/>
      <c r="D3" s="88"/>
      <c r="E3" s="618" t="s">
        <v>1149</v>
      </c>
      <c r="F3" s="618"/>
      <c r="G3" s="618"/>
    </row>
    <row r="4" spans="1:7" ht="10.5" customHeight="1" x14ac:dyDescent="0.15">
      <c r="A4" s="85"/>
      <c r="B4" s="88"/>
      <c r="C4" s="155"/>
      <c r="D4" s="88"/>
      <c r="E4" s="88"/>
      <c r="F4" s="88"/>
      <c r="G4" s="98"/>
    </row>
    <row r="5" spans="1:7" ht="10.5" customHeight="1" x14ac:dyDescent="0.15">
      <c r="A5" s="85"/>
      <c r="B5" s="619" t="s">
        <v>1455</v>
      </c>
      <c r="C5" s="101"/>
      <c r="D5" s="619" t="s">
        <v>621</v>
      </c>
      <c r="E5" s="622" t="s">
        <v>1456</v>
      </c>
      <c r="F5" s="623"/>
      <c r="G5" s="552" t="s">
        <v>1459</v>
      </c>
    </row>
    <row r="6" spans="1:7" ht="10.5" customHeight="1" x14ac:dyDescent="0.15">
      <c r="A6" s="85"/>
      <c r="B6" s="620"/>
      <c r="C6" s="101"/>
      <c r="D6" s="620"/>
      <c r="E6" s="44" t="s">
        <v>1457</v>
      </c>
      <c r="F6" s="44" t="s">
        <v>1458</v>
      </c>
      <c r="G6" s="621"/>
    </row>
    <row r="7" spans="1:7" ht="10.5" customHeight="1" x14ac:dyDescent="0.15">
      <c r="A7" s="85"/>
      <c r="B7" s="104" t="s">
        <v>137</v>
      </c>
      <c r="C7" s="101"/>
      <c r="D7" s="76" t="s">
        <v>104</v>
      </c>
      <c r="E7" s="76" t="s">
        <v>105</v>
      </c>
      <c r="F7" s="76" t="s">
        <v>107</v>
      </c>
      <c r="G7" s="76" t="s">
        <v>110</v>
      </c>
    </row>
    <row r="8" spans="1:7" ht="10.5" customHeight="1" x14ac:dyDescent="0.15">
      <c r="A8" s="62" t="s">
        <v>271</v>
      </c>
      <c r="B8" s="101">
        <v>1</v>
      </c>
      <c r="C8" s="101"/>
      <c r="D8" s="101"/>
      <c r="E8" s="101">
        <v>3</v>
      </c>
      <c r="F8" s="101">
        <v>4</v>
      </c>
      <c r="G8" s="101">
        <v>5</v>
      </c>
    </row>
    <row r="9" spans="1:7" ht="10.5" customHeight="1" x14ac:dyDescent="0.15">
      <c r="A9" s="47"/>
      <c r="B9" s="86" t="s">
        <v>1460</v>
      </c>
      <c r="C9" s="101" t="s">
        <v>9</v>
      </c>
      <c r="D9" s="87" t="s">
        <v>9</v>
      </c>
      <c r="E9" s="111"/>
      <c r="F9" s="111"/>
      <c r="G9" s="111"/>
    </row>
    <row r="10" spans="1:7" ht="10.5" customHeight="1" x14ac:dyDescent="0.15">
      <c r="A10" s="47"/>
      <c r="B10" s="86" t="s">
        <v>1461</v>
      </c>
      <c r="C10" s="101" t="s">
        <v>67</v>
      </c>
      <c r="D10" s="87" t="s">
        <v>67</v>
      </c>
      <c r="E10" s="111"/>
      <c r="F10" s="111"/>
      <c r="G10" s="111"/>
    </row>
    <row r="11" spans="1:7" ht="10.5" customHeight="1" x14ac:dyDescent="0.15">
      <c r="A11" s="47"/>
      <c r="B11" s="86" t="s">
        <v>1462</v>
      </c>
      <c r="C11" s="101" t="s">
        <v>68</v>
      </c>
      <c r="D11" s="87" t="s">
        <v>68</v>
      </c>
      <c r="E11" s="111"/>
      <c r="F11" s="111"/>
      <c r="G11" s="111"/>
    </row>
    <row r="12" spans="1:7" ht="10.5" customHeight="1" x14ac:dyDescent="0.15">
      <c r="A12" s="47"/>
      <c r="B12" s="86" t="s">
        <v>1463</v>
      </c>
      <c r="C12" s="101" t="s">
        <v>69</v>
      </c>
      <c r="D12" s="87" t="s">
        <v>69</v>
      </c>
      <c r="E12" s="111"/>
      <c r="F12" s="111"/>
      <c r="G12" s="111"/>
    </row>
    <row r="13" spans="1:7" ht="10.5" customHeight="1" x14ac:dyDescent="0.15">
      <c r="A13" s="47"/>
      <c r="B13" s="86" t="s">
        <v>1464</v>
      </c>
      <c r="C13" s="101" t="s">
        <v>70</v>
      </c>
      <c r="D13" s="87" t="s">
        <v>70</v>
      </c>
      <c r="E13" s="111"/>
      <c r="F13" s="111"/>
      <c r="G13" s="111"/>
    </row>
    <row r="14" spans="1:7" ht="10.5" customHeight="1" x14ac:dyDescent="0.15">
      <c r="A14" s="47"/>
      <c r="B14" s="86" t="s">
        <v>1465</v>
      </c>
      <c r="C14" s="101" t="s">
        <v>71</v>
      </c>
      <c r="D14" s="87" t="s">
        <v>71</v>
      </c>
      <c r="E14" s="111"/>
      <c r="F14" s="111"/>
      <c r="G14" s="111"/>
    </row>
    <row r="15" spans="1:7" ht="10.5" customHeight="1" x14ac:dyDescent="0.15">
      <c r="A15" s="47"/>
      <c r="B15" s="86" t="s">
        <v>1466</v>
      </c>
      <c r="C15" s="101" t="s">
        <v>72</v>
      </c>
      <c r="D15" s="87" t="s">
        <v>72</v>
      </c>
      <c r="E15" s="111"/>
      <c r="F15" s="111"/>
      <c r="G15" s="111"/>
    </row>
    <row r="16" spans="1:7" ht="10.5" customHeight="1" x14ac:dyDescent="0.15">
      <c r="A16" s="47"/>
      <c r="B16" s="86" t="s">
        <v>1467</v>
      </c>
      <c r="C16" s="101" t="s">
        <v>1046</v>
      </c>
      <c r="D16" s="87" t="s">
        <v>1046</v>
      </c>
      <c r="E16" s="111"/>
      <c r="F16" s="111"/>
      <c r="G16" s="111"/>
    </row>
    <row r="17" spans="1:7" ht="10.5" customHeight="1" x14ac:dyDescent="0.15">
      <c r="A17" s="47"/>
      <c r="B17" s="86" t="s">
        <v>1468</v>
      </c>
      <c r="C17" s="101" t="s">
        <v>1048</v>
      </c>
      <c r="D17" s="87" t="s">
        <v>1048</v>
      </c>
      <c r="E17" s="111"/>
      <c r="F17" s="111"/>
      <c r="G17" s="111"/>
    </row>
    <row r="18" spans="1:7" ht="10.5" customHeight="1" x14ac:dyDescent="0.15">
      <c r="A18" s="47"/>
      <c r="B18" s="110" t="s">
        <v>138</v>
      </c>
      <c r="C18" s="101" t="s">
        <v>1050</v>
      </c>
      <c r="D18" s="87" t="s">
        <v>1050</v>
      </c>
      <c r="E18" s="112">
        <f>SUM(E9:E17)</f>
        <v>0</v>
      </c>
      <c r="F18" s="112">
        <f>SUM(F9:F17)</f>
        <v>0</v>
      </c>
      <c r="G18" s="112">
        <f>SUM(G9:G17)</f>
        <v>0</v>
      </c>
    </row>
    <row r="19" spans="1:7" ht="10.5" customHeight="1" x14ac:dyDescent="0.15">
      <c r="A19" s="47"/>
      <c r="B19" s="446" t="s">
        <v>2203</v>
      </c>
      <c r="C19" s="624" t="s">
        <v>2204</v>
      </c>
      <c r="D19" s="626" t="s">
        <v>2204</v>
      </c>
      <c r="E19" s="628" t="e">
        <f ca="1">СуммаПоСтолбцу(СубТаблица4110,3)</f>
        <v>#NAME?</v>
      </c>
      <c r="F19" s="628" t="e">
        <f ca="1">СуммаПоСтолбцу(СубТаблица4110,4)</f>
        <v>#NAME?</v>
      </c>
      <c r="G19" s="628" t="e">
        <f ca="1">СуммаПоСтолбцу(СубТаблица4110,5)</f>
        <v>#NAME?</v>
      </c>
    </row>
    <row r="20" spans="1:7" ht="10.5" customHeight="1" x14ac:dyDescent="0.15">
      <c r="A20" s="47"/>
      <c r="B20" s="268" t="s">
        <v>2210</v>
      </c>
      <c r="C20" s="625"/>
      <c r="D20" s="627"/>
      <c r="E20" s="629"/>
      <c r="F20" s="629"/>
      <c r="G20" s="629"/>
    </row>
    <row r="21" spans="1:7" ht="10.5" customHeight="1" x14ac:dyDescent="0.15">
      <c r="A21" s="47"/>
      <c r="B21" s="298"/>
      <c r="C21" s="166"/>
      <c r="D21" s="293"/>
      <c r="E21" s="299"/>
      <c r="F21" s="299"/>
      <c r="G21" s="299"/>
    </row>
    <row r="22" spans="1:7" ht="10.5" customHeight="1" x14ac:dyDescent="0.15">
      <c r="A22" s="62" t="s">
        <v>102</v>
      </c>
      <c r="B22" s="62"/>
      <c r="C22" s="62"/>
      <c r="D22" s="62"/>
      <c r="E22" s="62"/>
      <c r="F22" s="62"/>
      <c r="G22" s="62"/>
    </row>
  </sheetData>
  <mergeCells count="10">
    <mergeCell ref="C19:C20"/>
    <mergeCell ref="D19:D20"/>
    <mergeCell ref="E19:E20"/>
    <mergeCell ref="F19:F20"/>
    <mergeCell ref="G19:G20"/>
    <mergeCell ref="E3:G3"/>
    <mergeCell ref="B5:B6"/>
    <mergeCell ref="D5:D6"/>
    <mergeCell ref="G5:G6"/>
    <mergeCell ref="E5:F5"/>
  </mergeCells>
  <pageMargins left="0.7" right="0.7" top="0.75" bottom="0.75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5" sqref="C5"/>
    </sheetView>
  </sheetViews>
  <sheetFormatPr defaultColWidth="9.33203125" defaultRowHeight="10.5" customHeight="1" x14ac:dyDescent="0.15"/>
  <cols>
    <col min="2" max="2" width="40.5" customWidth="1"/>
    <col min="4" max="6" width="19.1640625" customWidth="1"/>
  </cols>
  <sheetData>
    <row r="1" spans="1:6" ht="10.5" customHeight="1" x14ac:dyDescent="0.15">
      <c r="A1" s="100" t="s">
        <v>2211</v>
      </c>
      <c r="B1" s="62"/>
      <c r="C1" s="62"/>
      <c r="D1" s="62"/>
      <c r="E1" s="62"/>
      <c r="F1" s="62"/>
    </row>
    <row r="2" spans="1:6" ht="10.5" customHeight="1" x14ac:dyDescent="0.15">
      <c r="A2" s="443"/>
      <c r="B2" s="619" t="s">
        <v>1455</v>
      </c>
      <c r="C2" s="619" t="s">
        <v>621</v>
      </c>
      <c r="D2" s="622" t="s">
        <v>1456</v>
      </c>
      <c r="E2" s="623"/>
      <c r="F2" s="552" t="s">
        <v>1459</v>
      </c>
    </row>
    <row r="3" spans="1:6" ht="10.5" customHeight="1" x14ac:dyDescent="0.15">
      <c r="A3" s="443"/>
      <c r="B3" s="620"/>
      <c r="C3" s="620"/>
      <c r="D3" s="441" t="s">
        <v>1457</v>
      </c>
      <c r="E3" s="441" t="s">
        <v>1458</v>
      </c>
      <c r="F3" s="621"/>
    </row>
    <row r="4" spans="1:6" ht="10.5" customHeight="1" x14ac:dyDescent="0.15">
      <c r="A4" s="62" t="s">
        <v>271</v>
      </c>
      <c r="B4" s="442">
        <v>1</v>
      </c>
      <c r="C4" s="442">
        <v>2</v>
      </c>
      <c r="D4" s="442">
        <v>3</v>
      </c>
      <c r="E4" s="442">
        <v>4</v>
      </c>
      <c r="F4" s="442">
        <v>5</v>
      </c>
    </row>
    <row r="5" spans="1:6" ht="10.5" customHeight="1" x14ac:dyDescent="0.15">
      <c r="A5" s="47"/>
      <c r="B5" s="444" t="s">
        <v>137</v>
      </c>
      <c r="C5" s="76" t="s">
        <v>104</v>
      </c>
      <c r="D5" s="76" t="s">
        <v>105</v>
      </c>
      <c r="E5" s="76" t="s">
        <v>107</v>
      </c>
      <c r="F5" s="76" t="s">
        <v>110</v>
      </c>
    </row>
    <row r="6" spans="1:6" ht="10.5" customHeight="1" x14ac:dyDescent="0.15">
      <c r="A6" s="62" t="s">
        <v>102</v>
      </c>
      <c r="B6" s="62"/>
      <c r="C6" s="62"/>
      <c r="D6" s="62"/>
      <c r="E6" s="62"/>
      <c r="F6" s="62"/>
    </row>
  </sheetData>
  <mergeCells count="4">
    <mergeCell ref="B2:B3"/>
    <mergeCell ref="C2:C3"/>
    <mergeCell ref="D2:E2"/>
    <mergeCell ref="F2:F3"/>
  </mergeCells>
  <pageMargins left="0.7" right="0.7" top="0.75" bottom="0.75" header="0.3" footer="0.3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16" sqref="B16"/>
    </sheetView>
  </sheetViews>
  <sheetFormatPr defaultColWidth="9.33203125" defaultRowHeight="10.5" customHeight="1" x14ac:dyDescent="0.15"/>
  <cols>
    <col min="1" max="1" width="9.33203125" style="50" customWidth="1"/>
    <col min="2" max="2" width="56.83203125" style="161" customWidth="1"/>
    <col min="3" max="4" width="11.83203125" style="50" customWidth="1"/>
    <col min="5" max="6" width="26.5" style="50" customWidth="1"/>
    <col min="7" max="7" width="9.33203125" style="50" customWidth="1"/>
    <col min="8" max="16384" width="9.33203125" style="50"/>
  </cols>
  <sheetData>
    <row r="1" spans="1:6" x14ac:dyDescent="0.15">
      <c r="A1" s="237" t="s">
        <v>1410</v>
      </c>
      <c r="B1" s="236"/>
      <c r="C1" s="236"/>
      <c r="D1" s="236"/>
      <c r="E1" s="236"/>
      <c r="F1" s="236"/>
    </row>
    <row r="2" spans="1:6" x14ac:dyDescent="0.15">
      <c r="A2" s="52"/>
      <c r="B2" s="169"/>
      <c r="C2" s="240" t="s">
        <v>270</v>
      </c>
      <c r="D2" s="59"/>
      <c r="E2" s="52"/>
      <c r="F2" s="52"/>
    </row>
    <row r="3" spans="1:6" x14ac:dyDescent="0.15">
      <c r="B3" s="168"/>
      <c r="C3" s="241"/>
      <c r="D3" s="630" t="s">
        <v>1123</v>
      </c>
      <c r="E3" s="630"/>
    </row>
    <row r="4" spans="1:6" x14ac:dyDescent="0.15">
      <c r="A4" s="631" t="s">
        <v>52</v>
      </c>
      <c r="B4" s="168"/>
      <c r="C4" s="241"/>
      <c r="F4" s="50" t="s">
        <v>1124</v>
      </c>
    </row>
    <row r="5" spans="1:6" x14ac:dyDescent="0.15">
      <c r="A5" s="631"/>
      <c r="B5" s="168"/>
      <c r="C5" s="241"/>
    </row>
    <row r="6" spans="1:6" ht="15.75" customHeight="1" x14ac:dyDescent="0.15">
      <c r="A6" s="631"/>
      <c r="B6" s="104" t="s">
        <v>1146</v>
      </c>
      <c r="C6" s="239"/>
      <c r="D6" s="42" t="s">
        <v>621</v>
      </c>
      <c r="E6" s="42" t="s">
        <v>138</v>
      </c>
      <c r="F6" s="42" t="s">
        <v>1043</v>
      </c>
    </row>
    <row r="7" spans="1:6" x14ac:dyDescent="0.15">
      <c r="A7" s="236" t="s">
        <v>271</v>
      </c>
      <c r="B7" s="238"/>
      <c r="C7" s="239"/>
      <c r="D7" s="238"/>
      <c r="E7" s="239">
        <v>3</v>
      </c>
      <c r="F7" s="239">
        <v>4</v>
      </c>
    </row>
    <row r="8" spans="1:6" x14ac:dyDescent="0.15">
      <c r="B8" s="104" t="s">
        <v>137</v>
      </c>
      <c r="C8" s="239"/>
      <c r="D8" s="41" t="s">
        <v>104</v>
      </c>
      <c r="E8" s="170">
        <v>3</v>
      </c>
      <c r="F8" s="170">
        <v>4</v>
      </c>
    </row>
    <row r="9" spans="1:6" x14ac:dyDescent="0.15">
      <c r="B9" s="230" t="s">
        <v>1752</v>
      </c>
      <c r="C9" s="239"/>
      <c r="D9" s="245"/>
      <c r="E9" s="632"/>
      <c r="F9" s="632"/>
    </row>
    <row r="10" spans="1:6" ht="21" x14ac:dyDescent="0.15">
      <c r="B10" s="229" t="s">
        <v>1753</v>
      </c>
      <c r="C10" s="235" t="s">
        <v>137</v>
      </c>
      <c r="D10" s="222" t="s">
        <v>137</v>
      </c>
      <c r="E10" s="95"/>
      <c r="F10" s="95"/>
    </row>
    <row r="11" spans="1:6" x14ac:dyDescent="0.15">
      <c r="A11" s="52"/>
      <c r="B11" s="230" t="s">
        <v>1754</v>
      </c>
      <c r="C11" s="235" t="s">
        <v>1086</v>
      </c>
      <c r="D11" s="222" t="s">
        <v>1087</v>
      </c>
      <c r="E11" s="95"/>
      <c r="F11" s="95"/>
    </row>
    <row r="12" spans="1:6" x14ac:dyDescent="0.15">
      <c r="B12" s="230" t="s">
        <v>1755</v>
      </c>
      <c r="C12" s="235" t="s">
        <v>1091</v>
      </c>
      <c r="D12" s="222" t="s">
        <v>1092</v>
      </c>
      <c r="E12" s="95"/>
      <c r="F12" s="95"/>
    </row>
    <row r="13" spans="1:6" x14ac:dyDescent="0.15">
      <c r="B13" s="230" t="s">
        <v>1756</v>
      </c>
      <c r="C13" s="235" t="s">
        <v>1097</v>
      </c>
      <c r="D13" s="222" t="s">
        <v>1098</v>
      </c>
      <c r="E13" s="95"/>
      <c r="F13" s="95"/>
    </row>
    <row r="14" spans="1:6" x14ac:dyDescent="0.15">
      <c r="B14" s="230" t="s">
        <v>1757</v>
      </c>
      <c r="C14" s="235" t="s">
        <v>1102</v>
      </c>
      <c r="D14" s="222" t="s">
        <v>1103</v>
      </c>
      <c r="E14" s="95"/>
      <c r="F14" s="95"/>
    </row>
    <row r="15" spans="1:6" ht="21" x14ac:dyDescent="0.15">
      <c r="B15" s="229" t="s">
        <v>1758</v>
      </c>
      <c r="C15" s="235" t="s">
        <v>104</v>
      </c>
      <c r="D15" s="222" t="s">
        <v>104</v>
      </c>
      <c r="E15" s="95"/>
      <c r="F15" s="95"/>
    </row>
    <row r="16" spans="1:6" x14ac:dyDescent="0.15">
      <c r="B16" s="230" t="s">
        <v>1755</v>
      </c>
      <c r="C16" s="235" t="s">
        <v>325</v>
      </c>
      <c r="D16" s="222" t="s">
        <v>143</v>
      </c>
      <c r="E16" s="234"/>
      <c r="F16" s="234"/>
    </row>
    <row r="17" spans="1:6" x14ac:dyDescent="0.15">
      <c r="B17" s="230" t="s">
        <v>1756</v>
      </c>
      <c r="C17" s="235" t="s">
        <v>326</v>
      </c>
      <c r="D17" s="222" t="s">
        <v>146</v>
      </c>
      <c r="E17" s="231"/>
      <c r="F17" s="231"/>
    </row>
    <row r="18" spans="1:6" x14ac:dyDescent="0.15">
      <c r="B18" s="232" t="s">
        <v>1759</v>
      </c>
      <c r="C18" s="235" t="s">
        <v>105</v>
      </c>
      <c r="D18" s="222" t="s">
        <v>105</v>
      </c>
      <c r="E18" s="231"/>
      <c r="F18" s="231"/>
    </row>
    <row r="19" spans="1:6" x14ac:dyDescent="0.15">
      <c r="B19" s="229" t="s">
        <v>1760</v>
      </c>
      <c r="C19" s="235" t="s">
        <v>330</v>
      </c>
      <c r="D19" s="222" t="s">
        <v>151</v>
      </c>
      <c r="E19" s="231"/>
      <c r="F19" s="231"/>
    </row>
    <row r="20" spans="1:6" ht="21" x14ac:dyDescent="0.15">
      <c r="B20" s="233" t="s">
        <v>1761</v>
      </c>
      <c r="C20" s="235" t="s">
        <v>107</v>
      </c>
      <c r="D20" s="222" t="s">
        <v>107</v>
      </c>
      <c r="E20" s="231"/>
      <c r="F20" s="231"/>
    </row>
    <row r="21" spans="1:6" x14ac:dyDescent="0.15">
      <c r="C21" s="236"/>
    </row>
    <row r="22" spans="1:6" x14ac:dyDescent="0.15">
      <c r="A22" s="236" t="s">
        <v>102</v>
      </c>
      <c r="B22" s="242"/>
      <c r="C22" s="236"/>
      <c r="D22" s="236"/>
      <c r="E22" s="236"/>
      <c r="F22" s="236"/>
    </row>
  </sheetData>
  <mergeCells count="3">
    <mergeCell ref="D3:E3"/>
    <mergeCell ref="A4:A6"/>
    <mergeCell ref="E9:F9"/>
  </mergeCells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8" sqref="E8:K8"/>
    </sheetView>
  </sheetViews>
  <sheetFormatPr defaultColWidth="9.33203125" defaultRowHeight="10.5" customHeight="1" x14ac:dyDescent="0.15"/>
  <cols>
    <col min="2" max="2" width="35.5" customWidth="1"/>
    <col min="3" max="3" width="9.83203125" customWidth="1"/>
    <col min="5" max="5" width="16.33203125" customWidth="1"/>
    <col min="6" max="6" width="12.6640625" customWidth="1"/>
    <col min="7" max="7" width="12.83203125" customWidth="1"/>
    <col min="8" max="8" width="13.1640625" customWidth="1"/>
    <col min="9" max="9" width="14.5" customWidth="1"/>
    <col min="10" max="10" width="13.1640625" customWidth="1"/>
    <col min="11" max="11" width="25.83203125" customWidth="1"/>
  </cols>
  <sheetData>
    <row r="1" spans="1:11" x14ac:dyDescent="0.15">
      <c r="A1" s="100" t="s">
        <v>1411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15">
      <c r="A2" s="3"/>
      <c r="B2" s="88"/>
      <c r="C2" s="156" t="s">
        <v>270</v>
      </c>
      <c r="E2" s="88"/>
      <c r="F2" s="88"/>
      <c r="G2" s="88"/>
      <c r="H2" s="88"/>
      <c r="I2" s="88"/>
      <c r="J2" s="88"/>
      <c r="K2" s="88"/>
    </row>
    <row r="3" spans="1:11" x14ac:dyDescent="0.15">
      <c r="A3" s="85" t="s">
        <v>57</v>
      </c>
      <c r="B3" s="88"/>
      <c r="C3" s="155"/>
      <c r="D3" s="88"/>
      <c r="E3" s="88"/>
      <c r="F3" s="88"/>
      <c r="G3" s="98"/>
      <c r="H3" s="98"/>
      <c r="I3" s="98"/>
      <c r="J3" s="98"/>
      <c r="K3" s="97" t="s">
        <v>1124</v>
      </c>
    </row>
    <row r="4" spans="1:11" x14ac:dyDescent="0.15">
      <c r="A4" s="85"/>
      <c r="B4" s="88"/>
      <c r="C4" s="155"/>
      <c r="D4" s="88"/>
      <c r="E4" s="88"/>
      <c r="F4" s="88"/>
      <c r="G4" s="98"/>
      <c r="H4" s="98"/>
      <c r="I4" s="98"/>
      <c r="J4" s="98"/>
      <c r="K4" s="97"/>
    </row>
    <row r="5" spans="1:11" ht="63" x14ac:dyDescent="0.15">
      <c r="A5" s="85"/>
      <c r="B5" s="78" t="s">
        <v>1125</v>
      </c>
      <c r="C5" s="101"/>
      <c r="D5" s="78" t="s">
        <v>621</v>
      </c>
      <c r="E5" s="44" t="s">
        <v>1128</v>
      </c>
      <c r="F5" s="44" t="s">
        <v>1042</v>
      </c>
      <c r="G5" s="44" t="s">
        <v>1129</v>
      </c>
      <c r="H5" s="44" t="s">
        <v>1043</v>
      </c>
      <c r="I5" s="44" t="s">
        <v>1130</v>
      </c>
      <c r="J5" s="44" t="s">
        <v>1131</v>
      </c>
      <c r="K5" s="44" t="s">
        <v>1132</v>
      </c>
    </row>
    <row r="6" spans="1:11" x14ac:dyDescent="0.15">
      <c r="A6" s="85"/>
      <c r="B6" s="104" t="s">
        <v>137</v>
      </c>
      <c r="C6" s="101"/>
      <c r="D6" s="76" t="s">
        <v>104</v>
      </c>
      <c r="E6" s="76" t="s">
        <v>105</v>
      </c>
      <c r="F6" s="76" t="s">
        <v>107</v>
      </c>
      <c r="G6" s="76" t="s">
        <v>110</v>
      </c>
      <c r="H6" s="76" t="s">
        <v>132</v>
      </c>
      <c r="I6" s="76" t="s">
        <v>135</v>
      </c>
      <c r="J6" s="76" t="s">
        <v>696</v>
      </c>
      <c r="K6" s="76" t="s">
        <v>697</v>
      </c>
    </row>
    <row r="7" spans="1:11" x14ac:dyDescent="0.15">
      <c r="A7" s="62" t="s">
        <v>271</v>
      </c>
      <c r="B7" s="101">
        <v>1</v>
      </c>
      <c r="C7" s="101"/>
      <c r="D7" s="101"/>
      <c r="E7" s="101">
        <v>3</v>
      </c>
      <c r="F7" s="101">
        <v>4</v>
      </c>
      <c r="G7" s="101">
        <v>5</v>
      </c>
      <c r="H7" s="101">
        <v>6</v>
      </c>
      <c r="I7" s="101">
        <v>7</v>
      </c>
      <c r="J7" s="101">
        <v>8</v>
      </c>
      <c r="K7" s="101">
        <v>9</v>
      </c>
    </row>
    <row r="8" spans="1:11" x14ac:dyDescent="0.15">
      <c r="A8" s="47"/>
      <c r="B8" s="86" t="s">
        <v>1126</v>
      </c>
      <c r="C8" s="101" t="s">
        <v>9</v>
      </c>
      <c r="D8" s="87" t="s">
        <v>9</v>
      </c>
      <c r="E8" s="451">
        <f t="shared" ref="E8:K8" si="0">E9+E10+E11+E12+E13+E14+E15+E18</f>
        <v>0</v>
      </c>
      <c r="F8" s="451">
        <f t="shared" si="0"/>
        <v>0</v>
      </c>
      <c r="G8" s="451">
        <f t="shared" si="0"/>
        <v>0</v>
      </c>
      <c r="H8" s="451">
        <f t="shared" si="0"/>
        <v>0</v>
      </c>
      <c r="I8" s="451">
        <f t="shared" si="0"/>
        <v>0</v>
      </c>
      <c r="J8" s="451">
        <f t="shared" si="0"/>
        <v>0</v>
      </c>
      <c r="K8" s="451">
        <f t="shared" si="0"/>
        <v>0</v>
      </c>
    </row>
    <row r="9" spans="1:11" x14ac:dyDescent="0.15">
      <c r="A9" s="47"/>
      <c r="B9" s="109" t="s">
        <v>1127</v>
      </c>
      <c r="C9" s="101" t="s">
        <v>67</v>
      </c>
      <c r="D9" s="87" t="s">
        <v>67</v>
      </c>
      <c r="E9" s="111"/>
      <c r="F9" s="111"/>
      <c r="G9" s="111"/>
      <c r="H9" s="111"/>
      <c r="I9" s="111"/>
      <c r="J9" s="111"/>
      <c r="K9" s="111"/>
    </row>
    <row r="10" spans="1:11" x14ac:dyDescent="0.15">
      <c r="A10" s="47"/>
      <c r="B10" s="109" t="s">
        <v>54</v>
      </c>
      <c r="C10" s="101" t="s">
        <v>68</v>
      </c>
      <c r="D10" s="87" t="s">
        <v>68</v>
      </c>
      <c r="E10" s="111"/>
      <c r="F10" s="111"/>
      <c r="G10" s="111"/>
      <c r="H10" s="111"/>
      <c r="I10" s="111"/>
      <c r="J10" s="111"/>
      <c r="K10" s="111"/>
    </row>
    <row r="11" spans="1:11" x14ac:dyDescent="0.15">
      <c r="A11" s="47"/>
      <c r="B11" s="109" t="s">
        <v>55</v>
      </c>
      <c r="C11" s="101" t="s">
        <v>69</v>
      </c>
      <c r="D11" s="87" t="s">
        <v>69</v>
      </c>
      <c r="E11" s="111"/>
      <c r="F11" s="111"/>
      <c r="G11" s="111"/>
      <c r="H11" s="111"/>
      <c r="I11" s="111"/>
      <c r="J11" s="111"/>
      <c r="K11" s="111"/>
    </row>
    <row r="12" spans="1:11" x14ac:dyDescent="0.15">
      <c r="A12" s="47"/>
      <c r="B12" s="109" t="s">
        <v>53</v>
      </c>
      <c r="C12" s="101" t="s">
        <v>70</v>
      </c>
      <c r="D12" s="87" t="s">
        <v>70</v>
      </c>
      <c r="E12" s="111"/>
      <c r="F12" s="111"/>
      <c r="G12" s="111"/>
      <c r="H12" s="111"/>
      <c r="I12" s="111"/>
      <c r="J12" s="111"/>
      <c r="K12" s="111"/>
    </row>
    <row r="13" spans="1:11" x14ac:dyDescent="0.15">
      <c r="A13" s="47"/>
      <c r="B13" s="109" t="s">
        <v>1044</v>
      </c>
      <c r="C13" s="101" t="s">
        <v>71</v>
      </c>
      <c r="D13" s="87" t="s">
        <v>71</v>
      </c>
      <c r="E13" s="111"/>
      <c r="F13" s="111"/>
      <c r="G13" s="111"/>
      <c r="H13" s="111"/>
      <c r="I13" s="111"/>
      <c r="J13" s="111"/>
      <c r="K13" s="111"/>
    </row>
    <row r="14" spans="1:11" x14ac:dyDescent="0.15">
      <c r="A14" s="47"/>
      <c r="B14" s="109" t="s">
        <v>1045</v>
      </c>
      <c r="C14" s="101" t="s">
        <v>72</v>
      </c>
      <c r="D14" s="87" t="s">
        <v>72</v>
      </c>
      <c r="E14" s="111"/>
      <c r="F14" s="111"/>
      <c r="G14" s="111"/>
      <c r="H14" s="111"/>
      <c r="I14" s="111"/>
      <c r="J14" s="111"/>
      <c r="K14" s="111"/>
    </row>
    <row r="15" spans="1:11" x14ac:dyDescent="0.15">
      <c r="A15" s="47"/>
      <c r="B15" s="109" t="s">
        <v>56</v>
      </c>
      <c r="C15" s="101" t="s">
        <v>1046</v>
      </c>
      <c r="D15" s="87" t="s">
        <v>1046</v>
      </c>
      <c r="E15" s="111"/>
      <c r="F15" s="111"/>
      <c r="G15" s="111"/>
      <c r="H15" s="111"/>
      <c r="I15" s="111"/>
      <c r="J15" s="111"/>
      <c r="K15" s="111"/>
    </row>
    <row r="16" spans="1:11" x14ac:dyDescent="0.15">
      <c r="A16" s="47"/>
      <c r="B16" s="109" t="s">
        <v>2207</v>
      </c>
      <c r="C16" s="428" t="s">
        <v>2106</v>
      </c>
      <c r="D16" s="341" t="s">
        <v>2108</v>
      </c>
      <c r="E16" s="111"/>
      <c r="F16" s="111"/>
      <c r="G16" s="111"/>
      <c r="H16" s="111"/>
      <c r="I16" s="111"/>
      <c r="J16" s="111"/>
      <c r="K16" s="111"/>
    </row>
    <row r="17" spans="1:11" x14ac:dyDescent="0.15">
      <c r="A17" s="47"/>
      <c r="B17" s="109" t="s">
        <v>2208</v>
      </c>
      <c r="C17" s="428" t="s">
        <v>2206</v>
      </c>
      <c r="D17" s="341" t="s">
        <v>2205</v>
      </c>
      <c r="E17" s="111"/>
      <c r="F17" s="111"/>
      <c r="G17" s="111"/>
      <c r="H17" s="111"/>
      <c r="I17" s="111"/>
      <c r="J17" s="111"/>
      <c r="K17" s="111"/>
    </row>
    <row r="18" spans="1:11" x14ac:dyDescent="0.15">
      <c r="A18" s="47"/>
      <c r="B18" s="109" t="s">
        <v>1047</v>
      </c>
      <c r="C18" s="101" t="s">
        <v>1048</v>
      </c>
      <c r="D18" s="87" t="s">
        <v>1048</v>
      </c>
      <c r="E18" s="111"/>
      <c r="F18" s="111"/>
      <c r="G18" s="111"/>
      <c r="H18" s="111"/>
      <c r="I18" s="111"/>
      <c r="J18" s="111"/>
      <c r="K18" s="111"/>
    </row>
    <row r="19" spans="1:11" x14ac:dyDescent="0.15">
      <c r="A19" s="47"/>
      <c r="B19" s="110" t="s">
        <v>1049</v>
      </c>
      <c r="C19" s="101" t="s">
        <v>1050</v>
      </c>
      <c r="D19" s="87" t="s">
        <v>1050</v>
      </c>
      <c r="E19" s="112"/>
      <c r="F19" s="112"/>
      <c r="G19" s="112"/>
      <c r="H19" s="112"/>
      <c r="I19" s="112"/>
      <c r="J19" s="112"/>
      <c r="K19" s="112"/>
    </row>
    <row r="20" spans="1:11" x14ac:dyDescent="0.15">
      <c r="A20" s="47"/>
      <c r="B20" s="298"/>
      <c r="C20" s="166"/>
      <c r="D20" s="293"/>
      <c r="E20" s="299"/>
      <c r="F20" s="299"/>
      <c r="G20" s="299"/>
      <c r="H20" s="299"/>
      <c r="I20" s="299"/>
      <c r="J20" s="299"/>
      <c r="K20" s="299"/>
    </row>
    <row r="21" spans="1:11" x14ac:dyDescent="0.15">
      <c r="A21" s="62" t="s">
        <v>102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H316"/>
  <sheetViews>
    <sheetView workbookViewId="0">
      <pane xSplit="4" ySplit="12" topLeftCell="P139" activePane="bottomRight" state="frozen"/>
      <selection pane="topRight" activeCell="E1" sqref="E1"/>
      <selection pane="bottomLeft" activeCell="A13" sqref="A13"/>
      <selection pane="bottomRight" activeCell="AC150" sqref="AC150"/>
    </sheetView>
  </sheetViews>
  <sheetFormatPr defaultColWidth="9.33203125" defaultRowHeight="10.5" customHeight="1" x14ac:dyDescent="0.15"/>
  <cols>
    <col min="1" max="1" width="41.33203125" style="140" customWidth="1"/>
    <col min="2" max="2" width="9.83203125" style="155" customWidth="1"/>
    <col min="3" max="3" width="10.1640625" style="161" customWidth="1"/>
    <col min="4" max="4" width="15.6640625" style="50" customWidth="1"/>
    <col min="5" max="5" width="14.33203125" style="50" customWidth="1"/>
    <col min="6" max="34" width="13.83203125" style="50" customWidth="1"/>
  </cols>
  <sheetData>
    <row r="1" spans="1:34" x14ac:dyDescent="0.15">
      <c r="A1" s="120" t="s">
        <v>1404</v>
      </c>
      <c r="C1" s="193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x14ac:dyDescent="0.15">
      <c r="B2" s="156" t="s">
        <v>270</v>
      </c>
      <c r="C2" s="26"/>
      <c r="N2" s="17"/>
    </row>
    <row r="3" spans="1:34" x14ac:dyDescent="0.15">
      <c r="A3" s="71" t="s">
        <v>1880</v>
      </c>
      <c r="C3" s="26"/>
      <c r="D3" s="548" t="s">
        <v>1001</v>
      </c>
      <c r="E3" s="548"/>
      <c r="F3" s="548"/>
      <c r="G3" s="548"/>
      <c r="H3" s="548"/>
      <c r="I3" s="548"/>
      <c r="J3" s="548"/>
      <c r="K3" s="548"/>
      <c r="L3" s="541" t="s">
        <v>273</v>
      </c>
      <c r="M3" s="541"/>
      <c r="N3" s="17"/>
      <c r="P3" s="218"/>
      <c r="Q3" s="218"/>
      <c r="R3" s="218"/>
      <c r="S3" s="218"/>
      <c r="T3" s="218"/>
      <c r="U3" s="541"/>
      <c r="V3" s="541"/>
      <c r="AG3" s="541"/>
      <c r="AH3" s="541"/>
    </row>
    <row r="4" spans="1:34" x14ac:dyDescent="0.15">
      <c r="A4" s="71"/>
      <c r="C4" s="2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7"/>
      <c r="O4" s="51"/>
      <c r="P4" s="51"/>
      <c r="Q4" s="51"/>
      <c r="R4" s="51"/>
      <c r="S4" s="51"/>
      <c r="T4" s="51"/>
      <c r="U4" s="51"/>
      <c r="V4" s="51"/>
    </row>
    <row r="5" spans="1:34" x14ac:dyDescent="0.15">
      <c r="A5" s="542" t="s">
        <v>103</v>
      </c>
      <c r="B5" s="101"/>
      <c r="C5" s="543" t="s">
        <v>569</v>
      </c>
      <c r="D5" s="542" t="s">
        <v>694</v>
      </c>
      <c r="E5" s="544" t="s">
        <v>1881</v>
      </c>
      <c r="F5" s="545"/>
      <c r="G5" s="545"/>
      <c r="H5" s="545"/>
      <c r="I5" s="545"/>
      <c r="J5" s="545"/>
      <c r="K5" s="545"/>
      <c r="L5" s="545"/>
      <c r="M5" s="546"/>
      <c r="N5" s="544" t="s">
        <v>2273</v>
      </c>
      <c r="O5" s="545"/>
      <c r="P5" s="545"/>
      <c r="Q5" s="545"/>
      <c r="R5" s="545"/>
      <c r="S5" s="545"/>
      <c r="T5" s="545"/>
      <c r="U5" s="545"/>
      <c r="V5" s="546"/>
      <c r="W5" s="542" t="s">
        <v>948</v>
      </c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</row>
    <row r="6" spans="1:34" ht="10.5" customHeight="1" x14ac:dyDescent="0.15">
      <c r="A6" s="542"/>
      <c r="B6" s="101"/>
      <c r="C6" s="543"/>
      <c r="D6" s="542"/>
      <c r="E6" s="542" t="s">
        <v>1000</v>
      </c>
      <c r="F6" s="542"/>
      <c r="G6" s="542"/>
      <c r="H6" s="542" t="s">
        <v>571</v>
      </c>
      <c r="I6" s="544" t="s">
        <v>570</v>
      </c>
      <c r="J6" s="545"/>
      <c r="K6" s="545"/>
      <c r="L6" s="545"/>
      <c r="M6" s="546"/>
      <c r="N6" s="542" t="s">
        <v>1000</v>
      </c>
      <c r="O6" s="542"/>
      <c r="P6" s="542"/>
      <c r="Q6" s="542" t="s">
        <v>571</v>
      </c>
      <c r="R6" s="544" t="s">
        <v>136</v>
      </c>
      <c r="S6" s="545"/>
      <c r="T6" s="545"/>
      <c r="U6" s="545"/>
      <c r="V6" s="546"/>
      <c r="W6" s="549" t="s">
        <v>1002</v>
      </c>
      <c r="X6" s="550"/>
      <c r="Y6" s="550"/>
      <c r="Z6" s="551"/>
      <c r="AA6" s="542" t="s">
        <v>0</v>
      </c>
      <c r="AB6" s="547" t="s">
        <v>1415</v>
      </c>
      <c r="AC6" s="549" t="s">
        <v>136</v>
      </c>
      <c r="AD6" s="550"/>
      <c r="AE6" s="550"/>
      <c r="AF6" s="550"/>
      <c r="AG6" s="550"/>
      <c r="AH6" s="551"/>
    </row>
    <row r="7" spans="1:34" x14ac:dyDescent="0.15">
      <c r="A7" s="542"/>
      <c r="B7" s="101"/>
      <c r="C7" s="543"/>
      <c r="D7" s="542"/>
      <c r="E7" s="542" t="s">
        <v>306</v>
      </c>
      <c r="F7" s="542" t="s">
        <v>1260</v>
      </c>
      <c r="G7" s="542" t="s">
        <v>1261</v>
      </c>
      <c r="H7" s="542"/>
      <c r="I7" s="542" t="s">
        <v>306</v>
      </c>
      <c r="J7" s="542" t="s">
        <v>572</v>
      </c>
      <c r="K7" s="542"/>
      <c r="L7" s="542"/>
      <c r="M7" s="542"/>
      <c r="N7" s="542" t="s">
        <v>138</v>
      </c>
      <c r="O7" s="542" t="s">
        <v>1260</v>
      </c>
      <c r="P7" s="547" t="s">
        <v>1412</v>
      </c>
      <c r="Q7" s="542"/>
      <c r="R7" s="542" t="s">
        <v>306</v>
      </c>
      <c r="S7" s="542" t="s">
        <v>572</v>
      </c>
      <c r="T7" s="542"/>
      <c r="U7" s="542"/>
      <c r="V7" s="542"/>
      <c r="W7" s="542" t="s">
        <v>138</v>
      </c>
      <c r="X7" s="542" t="s">
        <v>984</v>
      </c>
      <c r="Y7" s="547" t="s">
        <v>1413</v>
      </c>
      <c r="Z7" s="552" t="s">
        <v>1414</v>
      </c>
      <c r="AA7" s="542"/>
      <c r="AB7" s="542"/>
      <c r="AC7" s="542" t="s">
        <v>138</v>
      </c>
      <c r="AD7" s="544" t="s">
        <v>1229</v>
      </c>
      <c r="AE7" s="545"/>
      <c r="AF7" s="545"/>
      <c r="AG7" s="545"/>
      <c r="AH7" s="546"/>
    </row>
    <row r="8" spans="1:34" ht="42" x14ac:dyDescent="0.15">
      <c r="A8" s="542"/>
      <c r="B8" s="101"/>
      <c r="C8" s="543"/>
      <c r="D8" s="542"/>
      <c r="E8" s="542"/>
      <c r="F8" s="542"/>
      <c r="G8" s="542"/>
      <c r="H8" s="542"/>
      <c r="I8" s="542"/>
      <c r="J8" s="42" t="s">
        <v>1385</v>
      </c>
      <c r="K8" s="42" t="s">
        <v>1386</v>
      </c>
      <c r="L8" s="42" t="s">
        <v>1387</v>
      </c>
      <c r="M8" s="42" t="s">
        <v>1386</v>
      </c>
      <c r="N8" s="542"/>
      <c r="O8" s="542"/>
      <c r="P8" s="542"/>
      <c r="Q8" s="542"/>
      <c r="R8" s="542"/>
      <c r="S8" s="42" t="s">
        <v>1385</v>
      </c>
      <c r="T8" s="42" t="s">
        <v>1386</v>
      </c>
      <c r="U8" s="42" t="s">
        <v>1387</v>
      </c>
      <c r="V8" s="42" t="s">
        <v>1386</v>
      </c>
      <c r="W8" s="542"/>
      <c r="X8" s="542"/>
      <c r="Y8" s="542"/>
      <c r="Z8" s="553"/>
      <c r="AA8" s="542"/>
      <c r="AB8" s="542"/>
      <c r="AC8" s="542"/>
      <c r="AD8" s="216" t="s">
        <v>1385</v>
      </c>
      <c r="AE8" s="216" t="s">
        <v>1386</v>
      </c>
      <c r="AF8" s="217" t="s">
        <v>1387</v>
      </c>
      <c r="AG8" s="219" t="s">
        <v>1386</v>
      </c>
      <c r="AH8" s="220" t="s">
        <v>1470</v>
      </c>
    </row>
    <row r="9" spans="1:34" x14ac:dyDescent="0.15">
      <c r="A9" s="42" t="s">
        <v>137</v>
      </c>
      <c r="B9" s="101"/>
      <c r="C9" s="41" t="s">
        <v>104</v>
      </c>
      <c r="D9" s="42" t="s">
        <v>105</v>
      </c>
      <c r="E9" s="42" t="s">
        <v>107</v>
      </c>
      <c r="F9" s="42" t="s">
        <v>110</v>
      </c>
      <c r="G9" s="42" t="s">
        <v>132</v>
      </c>
      <c r="H9" s="42" t="s">
        <v>135</v>
      </c>
      <c r="I9" s="42" t="s">
        <v>696</v>
      </c>
      <c r="J9" s="42" t="s">
        <v>697</v>
      </c>
      <c r="K9" s="42" t="s">
        <v>698</v>
      </c>
      <c r="L9" s="42" t="s">
        <v>699</v>
      </c>
      <c r="M9" s="42" t="s">
        <v>700</v>
      </c>
      <c r="N9" s="42" t="s">
        <v>701</v>
      </c>
      <c r="O9" s="42" t="s">
        <v>702</v>
      </c>
      <c r="P9" s="42" t="s">
        <v>703</v>
      </c>
      <c r="Q9" s="42" t="s">
        <v>1424</v>
      </c>
      <c r="R9" s="42" t="s">
        <v>1425</v>
      </c>
      <c r="S9" s="42" t="s">
        <v>1426</v>
      </c>
      <c r="T9" s="42" t="s">
        <v>1427</v>
      </c>
      <c r="U9" s="42" t="s">
        <v>1428</v>
      </c>
      <c r="V9" s="42" t="s">
        <v>1429</v>
      </c>
      <c r="W9" s="42" t="s">
        <v>1430</v>
      </c>
      <c r="X9" s="42" t="s">
        <v>1431</v>
      </c>
      <c r="Y9" s="42" t="s">
        <v>1432</v>
      </c>
      <c r="Z9" s="42" t="s">
        <v>1433</v>
      </c>
      <c r="AA9" s="42" t="s">
        <v>1434</v>
      </c>
      <c r="AB9" s="42" t="s">
        <v>1435</v>
      </c>
      <c r="AC9" s="42" t="s">
        <v>1436</v>
      </c>
      <c r="AD9" s="42" t="s">
        <v>1437</v>
      </c>
      <c r="AE9" s="42" t="s">
        <v>1438</v>
      </c>
      <c r="AF9" s="42" t="s">
        <v>1439</v>
      </c>
      <c r="AG9" s="42" t="s">
        <v>1440</v>
      </c>
      <c r="AH9" s="42" t="s">
        <v>1441</v>
      </c>
    </row>
    <row r="10" spans="1:34" x14ac:dyDescent="0.15">
      <c r="A10" s="157" t="s">
        <v>271</v>
      </c>
      <c r="B10" s="101"/>
      <c r="C10" s="101"/>
      <c r="D10" s="101"/>
      <c r="E10" s="101">
        <v>4</v>
      </c>
      <c r="F10" s="101">
        <v>5</v>
      </c>
      <c r="G10" s="101">
        <v>6</v>
      </c>
      <c r="H10" s="101">
        <v>7</v>
      </c>
      <c r="I10" s="101">
        <v>8</v>
      </c>
      <c r="J10" s="101">
        <v>9</v>
      </c>
      <c r="K10" s="101">
        <v>10</v>
      </c>
      <c r="L10" s="101">
        <v>11</v>
      </c>
      <c r="M10" s="101">
        <v>12</v>
      </c>
      <c r="N10" s="101">
        <v>13</v>
      </c>
      <c r="O10" s="101">
        <v>14</v>
      </c>
      <c r="P10" s="101">
        <v>15</v>
      </c>
      <c r="Q10" s="101">
        <v>16</v>
      </c>
      <c r="R10" s="101">
        <v>17</v>
      </c>
      <c r="S10" s="101">
        <v>18</v>
      </c>
      <c r="T10" s="101">
        <v>19</v>
      </c>
      <c r="U10" s="101">
        <v>20</v>
      </c>
      <c r="V10" s="101">
        <v>21</v>
      </c>
      <c r="W10" s="101">
        <v>22</v>
      </c>
      <c r="X10" s="101">
        <v>23</v>
      </c>
      <c r="Y10" s="101">
        <v>24</v>
      </c>
      <c r="Z10" s="101">
        <v>25</v>
      </c>
      <c r="AA10" s="101">
        <v>26</v>
      </c>
      <c r="AB10" s="101">
        <v>27</v>
      </c>
      <c r="AC10" s="101">
        <v>28</v>
      </c>
      <c r="AD10" s="101">
        <v>29</v>
      </c>
      <c r="AE10" s="101">
        <v>30</v>
      </c>
      <c r="AF10" s="101">
        <v>31</v>
      </c>
      <c r="AG10" s="101">
        <v>32</v>
      </c>
      <c r="AH10" s="101">
        <v>33</v>
      </c>
    </row>
    <row r="11" spans="1:34" x14ac:dyDescent="0.15">
      <c r="A11" s="305" t="s">
        <v>1772</v>
      </c>
      <c r="B11" s="239" t="s">
        <v>1086</v>
      </c>
      <c r="C11" s="322" t="s">
        <v>1087</v>
      </c>
      <c r="D11" s="307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39"/>
      <c r="AH11" s="239"/>
    </row>
    <row r="12" spans="1:34" x14ac:dyDescent="0.15">
      <c r="A12" s="82" t="s">
        <v>138</v>
      </c>
      <c r="B12" s="101" t="s">
        <v>323</v>
      </c>
      <c r="C12" s="41" t="s">
        <v>139</v>
      </c>
      <c r="D12" s="271" t="s">
        <v>140</v>
      </c>
      <c r="E12" s="115">
        <f>E13+E22+E43+E49+E70+E72+E96+E108+E121+E163+E177+E196+E205+E220+E233+E235+E246+E296+E306</f>
        <v>0</v>
      </c>
      <c r="F12" s="115">
        <f>F13+F22+F43+F49+F70+F72+F96+F108+F121+F163+F177+F196+F205+F220+F233+F235+F246+F296+F306</f>
        <v>0</v>
      </c>
      <c r="G12" s="115">
        <f>G13+G22+G43+G49+G70+G72+G96+G108+G121+G163+G177+G196+G205+G220+G233+G235+G246+G296+G306</f>
        <v>0</v>
      </c>
      <c r="H12" s="115">
        <f>H13+H22+H43+H49+H70+H72+H96+H108+H121+H163+H177+H196+H205+H220+H233+H235+H246+H296+H306</f>
        <v>0</v>
      </c>
      <c r="I12" s="115">
        <f>I13+I22+I43+I49+I72+I96+I108+I121+I163+I177+I196+I205+I220+I233+I234+I235+I296+I306</f>
        <v>0</v>
      </c>
      <c r="J12" s="115">
        <f>J13+J22+J43+J49+J72+J96+J108+J121+J163+J177+J196+J205+J220+J233+J234+J235+J296+J306</f>
        <v>0</v>
      </c>
      <c r="K12" s="115">
        <f>K13+K22+K43+K49+K72+K96+K108+K121+K163+K177+K196+K205+K220+K233+K234+K235+K296+K306</f>
        <v>0</v>
      </c>
      <c r="L12" s="115">
        <f>L13+L22+L43+L49+L72+L96+L108+L121+L163+L177+L196+L205+L220+L233+L234+L235+L296+L306</f>
        <v>0</v>
      </c>
      <c r="M12" s="115">
        <f>M13+M22+M43+M49+M72+M96+M108+M121+M163+M177+M196+M205+M220+M233+M234+M235+M296+M306</f>
        <v>0</v>
      </c>
      <c r="N12" s="115">
        <f>N13+N22+N43+N49+N70+N72+N96+N108+N121+N163+N177+N196+N205+N220+N233+N235+N246+N296+N306</f>
        <v>0</v>
      </c>
      <c r="O12" s="115">
        <f>O13+O22+O43+O49+O70+O72+O96+O108+O121+O163+O177+O196+O205+O220+O233+O235+O246+O296+O306</f>
        <v>0</v>
      </c>
      <c r="P12" s="115">
        <f>P13+P22+P43+P49+P70+P72+P96+P108+P121+P163+P177+P196+P205+P220+P233+P235+P246+P296+P306</f>
        <v>0</v>
      </c>
      <c r="Q12" s="115">
        <f>Q13+Q22+Q43+Q49+Q70+Q72+Q96+Q108+Q121+Q163+Q177+Q196+Q205+Q220+Q233+Q235+Q246+Q296+Q306</f>
        <v>0</v>
      </c>
      <c r="R12" s="115">
        <f>R13+R22+R43+R49+R72+R96+R108+R121+R163+R177+R196+R205+R220+R233+R235+R296+R306</f>
        <v>0</v>
      </c>
      <c r="S12" s="115">
        <f>S13+S22+S43+S49+S72+S96+S108+S121+S163+S177+S196+S205+S220+S233+S235+S296+S306</f>
        <v>0</v>
      </c>
      <c r="T12" s="115">
        <f>T13+T22+T43+T49+T72+T96+T108+T121+T163+T177+T196+T205+T220+T233+T235+T296+T306</f>
        <v>0</v>
      </c>
      <c r="U12" s="115">
        <f>U13+U22+U43+U49+U72+U96+U108+U121+U163+U177+U196+U205+U220+U233+U235+U296+U306</f>
        <v>0</v>
      </c>
      <c r="V12" s="115">
        <f>V13+V22+V43+V49+V72+V96+V108+V121+V163+V177+V196+V205+V220+V233+V235+V296+V306</f>
        <v>0</v>
      </c>
      <c r="W12" s="115">
        <f>W13+W22+W43+W49+W70+W72+W96+W108+W121+W163+W177+W196+W205+W220+W233+W235+W246+W296+W234+W306</f>
        <v>0</v>
      </c>
      <c r="X12" s="115">
        <f>X13+X22+X43+X49+X70+X72+X96+X108+X121+X163+X177+X196+X205+X220+X233+X235+X246+X296+X234+X306</f>
        <v>0</v>
      </c>
      <c r="Y12" s="115">
        <f>Y13+Y22+Y43+Y49+Y70+Y72+Y96+Y108+Y121+Y163+Y177+Y196+Y205+Y220+Y233+Y235+Y246+Y296+Y234+Y306</f>
        <v>0</v>
      </c>
      <c r="Z12" s="115">
        <f>Z13+Z22+Z43+Z49+Z70+Z72+Z96+Z108+Z121+Z163+Z177+Z196+Z205+Z220+Z235+Z246+Z296+Z234+Z306</f>
        <v>0</v>
      </c>
      <c r="AA12" s="115">
        <f>AA13+AA22+AA43+AA49+AA70+AA72+AA96+AA108+AA121+AA163+AA177+AA196+AA205+AA220+AA233+AA235+AA246+AA296+AA234+AA306</f>
        <v>0</v>
      </c>
      <c r="AB12" s="115">
        <f>AB13+AB22+AB43+AB49+AB70+AB72+AB96+AB108+AB121+AB163+AB177+AB196+AB205+AB220+AB235+AB246+AB296+AB234+AB306</f>
        <v>0</v>
      </c>
      <c r="AC12" s="115">
        <f>AC13+AC22+AC43+AC49+AC72+AC96+AC108+AC121+AC163+AC177+AC196+AC205+AC220+AC233+AC235+AC296+AC234+AC306</f>
        <v>0</v>
      </c>
      <c r="AD12" s="115">
        <f>AD13+AD22+AD43+AD49+AD72+AD96+AD108+AD121+AD163+AD177+AD196+AD205+AD220+AD233+AD235+AD296+AD234+AD306</f>
        <v>0</v>
      </c>
      <c r="AE12" s="115">
        <f>AE13+AE22+AE43+AE49+AE72+AE96+AE108+AE121+AE163+AE177+AE196+AE205+AE220+AE233+AE235+AE296+AE234+AE306</f>
        <v>0</v>
      </c>
      <c r="AF12" s="95">
        <f>AF13+AF22+AF43+AF49+AF72+AF96+AF108+AF121+AF163+AF177+AF196+AF205+AF220+AF233+AF235+AF296+AF234+AF306</f>
        <v>0</v>
      </c>
      <c r="AG12" s="95">
        <f>AG13+AG22+AG43+AG49+AG72+AG96+AG108+AG121+AG163+AG177+AG196+AG205+AG220+AG233+AG235+AG296+AG234+AG306</f>
        <v>0</v>
      </c>
      <c r="AH12" s="115">
        <f>AH13+AH22+AH43+AH49+AH72+AH96+AH108+AH121+AH163+AH177+AH196+AH205+AH220+AH235+AH296+AH234+AH306</f>
        <v>0</v>
      </c>
    </row>
    <row r="13" spans="1:34" ht="21" x14ac:dyDescent="0.15">
      <c r="A13" s="82" t="s">
        <v>1401</v>
      </c>
      <c r="B13" s="101" t="s">
        <v>324</v>
      </c>
      <c r="C13" s="41" t="s">
        <v>141</v>
      </c>
      <c r="D13" s="271" t="s">
        <v>142</v>
      </c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1:34" x14ac:dyDescent="0.15">
      <c r="A14" s="63" t="s">
        <v>287</v>
      </c>
      <c r="B14" s="101" t="s">
        <v>325</v>
      </c>
      <c r="C14" s="41" t="s">
        <v>143</v>
      </c>
      <c r="D14" s="269" t="s">
        <v>144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x14ac:dyDescent="0.15">
      <c r="A15" s="63" t="s">
        <v>145</v>
      </c>
      <c r="B15" s="101" t="s">
        <v>326</v>
      </c>
      <c r="C15" s="41" t="s">
        <v>146</v>
      </c>
      <c r="D15" s="269" t="s">
        <v>655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1:34" x14ac:dyDescent="0.15">
      <c r="A16" s="63" t="s">
        <v>704</v>
      </c>
      <c r="B16" s="101" t="s">
        <v>327</v>
      </c>
      <c r="C16" s="41" t="s">
        <v>147</v>
      </c>
      <c r="D16" s="269" t="s">
        <v>876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1:34" x14ac:dyDescent="0.15">
      <c r="A17" s="63" t="s">
        <v>705</v>
      </c>
      <c r="B17" s="101" t="s">
        <v>328</v>
      </c>
      <c r="C17" s="41" t="s">
        <v>148</v>
      </c>
      <c r="D17" s="269" t="s">
        <v>877</v>
      </c>
      <c r="E17" s="115"/>
      <c r="F17" s="115"/>
      <c r="G17" s="115"/>
      <c r="H17" s="115"/>
      <c r="I17" s="221" t="s">
        <v>976</v>
      </c>
      <c r="J17" s="221" t="s">
        <v>976</v>
      </c>
      <c r="K17" s="221" t="s">
        <v>976</v>
      </c>
      <c r="L17" s="221" t="s">
        <v>976</v>
      </c>
      <c r="M17" s="221" t="s">
        <v>976</v>
      </c>
      <c r="N17" s="115"/>
      <c r="O17" s="115"/>
      <c r="P17" s="115"/>
      <c r="Q17" s="115"/>
      <c r="R17" s="221" t="s">
        <v>976</v>
      </c>
      <c r="S17" s="221" t="s">
        <v>976</v>
      </c>
      <c r="T17" s="221" t="s">
        <v>976</v>
      </c>
      <c r="U17" s="221" t="s">
        <v>976</v>
      </c>
      <c r="V17" s="221" t="s">
        <v>976</v>
      </c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1:34" ht="21" x14ac:dyDescent="0.15">
      <c r="A18" s="63" t="s">
        <v>689</v>
      </c>
      <c r="B18" s="101" t="s">
        <v>421</v>
      </c>
      <c r="C18" s="41" t="s">
        <v>419</v>
      </c>
      <c r="D18" s="269" t="s">
        <v>560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1:34" x14ac:dyDescent="0.15">
      <c r="A19" s="63" t="s">
        <v>423</v>
      </c>
      <c r="B19" s="101" t="s">
        <v>422</v>
      </c>
      <c r="C19" s="41" t="s">
        <v>420</v>
      </c>
      <c r="D19" s="269" t="s">
        <v>425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1:34" x14ac:dyDescent="0.15">
      <c r="A20" s="63" t="s">
        <v>293</v>
      </c>
      <c r="B20" s="101" t="s">
        <v>813</v>
      </c>
      <c r="C20" s="41" t="s">
        <v>750</v>
      </c>
      <c r="D20" s="269" t="s">
        <v>424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1:34" x14ac:dyDescent="0.15">
      <c r="A21" s="63" t="s">
        <v>706</v>
      </c>
      <c r="B21" s="101" t="s">
        <v>814</v>
      </c>
      <c r="C21" s="41" t="s">
        <v>751</v>
      </c>
      <c r="D21" s="272" t="s">
        <v>878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4" x14ac:dyDescent="0.15">
      <c r="A22" s="82" t="s">
        <v>573</v>
      </c>
      <c r="B22" s="101" t="s">
        <v>329</v>
      </c>
      <c r="C22" s="41" t="s">
        <v>149</v>
      </c>
      <c r="D22" s="271" t="s">
        <v>150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1:34" ht="21" x14ac:dyDescent="0.15">
      <c r="A23" s="63" t="s">
        <v>1134</v>
      </c>
      <c r="B23" s="101" t="s">
        <v>330</v>
      </c>
      <c r="C23" s="41" t="s">
        <v>151</v>
      </c>
      <c r="D23" s="269" t="s">
        <v>152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4" ht="31.5" x14ac:dyDescent="0.15">
      <c r="A24" s="453" t="s">
        <v>2214</v>
      </c>
      <c r="B24" s="417" t="s">
        <v>2219</v>
      </c>
      <c r="C24" s="447" t="s">
        <v>426</v>
      </c>
      <c r="D24" s="424" t="s">
        <v>2215</v>
      </c>
      <c r="E24" s="454">
        <f>Таблица2000_1!E25+Таблица2000_1!P25</f>
        <v>0</v>
      </c>
      <c r="F24" s="454">
        <f>Таблица2000_1!F25+Таблица2000_1!Q25</f>
        <v>0</v>
      </c>
      <c r="G24" s="454">
        <f>Таблица2000_1!G25+Таблица2000_1!R25</f>
        <v>0</v>
      </c>
      <c r="H24" s="454">
        <f>Таблица2000_1!H25+Таблица2000_1!S25</f>
        <v>0</v>
      </c>
      <c r="I24" s="454">
        <f>Таблица2000_1!J25+Таблица2000_1!U25</f>
        <v>0</v>
      </c>
      <c r="J24" s="454">
        <f>Таблица2000_1!L25+Таблица2000_1!W25</f>
        <v>0</v>
      </c>
      <c r="K24" s="454">
        <f>Таблица2000_1!M25+Таблица2000_1!X25</f>
        <v>0</v>
      </c>
      <c r="L24" s="454">
        <f>Таблица2000_1!N25+Таблица2000_1!Y25</f>
        <v>0</v>
      </c>
      <c r="M24" s="454">
        <f>Таблица2000_1!O25+Таблица2000_1!Z25</f>
        <v>0</v>
      </c>
      <c r="N24" s="454">
        <f>Таблица2000_1!P25</f>
        <v>0</v>
      </c>
      <c r="O24" s="454">
        <f>Таблица2000_1!Q25</f>
        <v>0</v>
      </c>
      <c r="P24" s="454">
        <f>Таблица2000_1!R25</f>
        <v>0</v>
      </c>
      <c r="Q24" s="454">
        <f>Таблица2000_1!S25</f>
        <v>0</v>
      </c>
      <c r="R24" s="454">
        <f>Таблица2000_1!U25</f>
        <v>0</v>
      </c>
      <c r="S24" s="454">
        <f>Таблица2000_1!W25</f>
        <v>0</v>
      </c>
      <c r="T24" s="454">
        <f>Таблица2000_1!X25</f>
        <v>0</v>
      </c>
      <c r="U24" s="454">
        <f>Таблица2000_1!Y25</f>
        <v>0</v>
      </c>
      <c r="V24" s="454">
        <f>Таблица2000_1!Z25</f>
        <v>0</v>
      </c>
      <c r="W24" s="454">
        <f>Таблица2000_1!AA25</f>
        <v>0</v>
      </c>
      <c r="X24" s="454">
        <f>Таблица2000_1!AB25</f>
        <v>0</v>
      </c>
      <c r="Y24" s="454">
        <f>Таблица2000_1!AC25</f>
        <v>0</v>
      </c>
      <c r="Z24" s="454">
        <f>Таблица2000_1!AD25</f>
        <v>0</v>
      </c>
      <c r="AA24" s="454">
        <f>Таблица2000_1!AE25</f>
        <v>0</v>
      </c>
      <c r="AB24" s="454">
        <f>Таблица2000_1!AF25</f>
        <v>0</v>
      </c>
      <c r="AC24" s="454">
        <f>Таблица2000_1!AI25</f>
        <v>0</v>
      </c>
      <c r="AD24" s="454">
        <f>Таблица2000_1!AK25</f>
        <v>0</v>
      </c>
      <c r="AE24" s="454">
        <f>Таблица2000_1!AL25</f>
        <v>0</v>
      </c>
      <c r="AF24" s="454">
        <f>Таблица2000_1!AM25</f>
        <v>0</v>
      </c>
      <c r="AG24" s="454">
        <f>Таблица2000_1!AN25</f>
        <v>0</v>
      </c>
      <c r="AH24" s="454">
        <f>Таблица2000_1!AO25</f>
        <v>0</v>
      </c>
    </row>
    <row r="25" spans="1:34" ht="31.5" x14ac:dyDescent="0.15">
      <c r="A25" s="453" t="s">
        <v>2216</v>
      </c>
      <c r="B25" s="344" t="s">
        <v>2220</v>
      </c>
      <c r="C25" s="447" t="s">
        <v>2217</v>
      </c>
      <c r="D25" s="424" t="s">
        <v>2218</v>
      </c>
      <c r="E25" s="454">
        <f>Таблица2000_1!E26+Таблица2000_1!P26</f>
        <v>0</v>
      </c>
      <c r="F25" s="454">
        <f>Таблица2000_1!F26+Таблица2000_1!Q26</f>
        <v>0</v>
      </c>
      <c r="G25" s="454">
        <f>Таблица2000_1!G26+Таблица2000_1!R26</f>
        <v>0</v>
      </c>
      <c r="H25" s="454">
        <f>Таблица2000_1!H26+Таблица2000_1!S26</f>
        <v>0</v>
      </c>
      <c r="I25" s="454">
        <f>Таблица2000_1!J26+Таблица2000_1!U26</f>
        <v>0</v>
      </c>
      <c r="J25" s="454">
        <f>Таблица2000_1!L26+Таблица2000_1!W26</f>
        <v>0</v>
      </c>
      <c r="K25" s="454">
        <f>Таблица2000_1!M26+Таблица2000_1!X26</f>
        <v>0</v>
      </c>
      <c r="L25" s="454">
        <f>Таблица2000_1!N26+Таблица2000_1!Y26</f>
        <v>0</v>
      </c>
      <c r="M25" s="454">
        <f>Таблица2000_1!O26+Таблица2000_1!Z26</f>
        <v>0</v>
      </c>
      <c r="N25" s="454">
        <f>Таблица2000_1!P26</f>
        <v>0</v>
      </c>
      <c r="O25" s="454">
        <f>Таблица2000_1!Q26</f>
        <v>0</v>
      </c>
      <c r="P25" s="454">
        <f>Таблица2000_1!R26</f>
        <v>0</v>
      </c>
      <c r="Q25" s="454">
        <f>Таблица2000_1!S26</f>
        <v>0</v>
      </c>
      <c r="R25" s="454">
        <f>Таблица2000_1!U26</f>
        <v>0</v>
      </c>
      <c r="S25" s="454">
        <f>Таблица2000_1!W26</f>
        <v>0</v>
      </c>
      <c r="T25" s="454">
        <f>Таблица2000_1!X26</f>
        <v>0</v>
      </c>
      <c r="U25" s="454">
        <f>Таблица2000_1!Y26</f>
        <v>0</v>
      </c>
      <c r="V25" s="454">
        <f>Таблица2000_1!Z26</f>
        <v>0</v>
      </c>
      <c r="W25" s="454">
        <f>Таблица2000_1!AA26</f>
        <v>0</v>
      </c>
      <c r="X25" s="454">
        <f>Таблица2000_1!AB26</f>
        <v>0</v>
      </c>
      <c r="Y25" s="454">
        <f>Таблица2000_1!AC26</f>
        <v>0</v>
      </c>
      <c r="Z25" s="454">
        <f>Таблица2000_1!AD26</f>
        <v>0</v>
      </c>
      <c r="AA25" s="454">
        <f>Таблица2000_1!AE26</f>
        <v>0</v>
      </c>
      <c r="AB25" s="454">
        <f>Таблица2000_1!AF26</f>
        <v>0</v>
      </c>
      <c r="AC25" s="454">
        <f>Таблица2000_1!AI26</f>
        <v>0</v>
      </c>
      <c r="AD25" s="454">
        <f>Таблица2000_1!AK26</f>
        <v>0</v>
      </c>
      <c r="AE25" s="454">
        <f>Таблица2000_1!AL26</f>
        <v>0</v>
      </c>
      <c r="AF25" s="454">
        <f>Таблица2000_1!AM26</f>
        <v>0</v>
      </c>
      <c r="AG25" s="454">
        <f>Таблица2000_1!AN26</f>
        <v>0</v>
      </c>
      <c r="AH25" s="454">
        <f>Таблица2000_1!AO26</f>
        <v>0</v>
      </c>
    </row>
    <row r="26" spans="1:34" x14ac:dyDescent="0.15">
      <c r="A26" s="486" t="s">
        <v>1471</v>
      </c>
      <c r="B26" s="344" t="s">
        <v>2267</v>
      </c>
      <c r="C26" s="487" t="s">
        <v>2266</v>
      </c>
      <c r="D26" s="487" t="s">
        <v>1472</v>
      </c>
      <c r="E26" s="488">
        <f>Таблица2000_1!E27+Таблица2000_1!P27</f>
        <v>0</v>
      </c>
      <c r="F26" s="488">
        <f>Таблица2000_1!F27+Таблица2000_1!Q27</f>
        <v>0</v>
      </c>
      <c r="G26" s="488">
        <f>Таблица2000_1!G27+Таблица2000_1!R27</f>
        <v>0</v>
      </c>
      <c r="H26" s="488">
        <f>Таблица2000_1!H27+Таблица2000_1!S27</f>
        <v>0</v>
      </c>
      <c r="I26" s="488">
        <f>Таблица2000_1!J27+Таблица2000_1!U27</f>
        <v>0</v>
      </c>
      <c r="J26" s="488">
        <f>Таблица2000_1!L27+Таблица2000_1!W27</f>
        <v>0</v>
      </c>
      <c r="K26" s="488">
        <f>Таблица2000_1!M27+Таблица2000_1!X27</f>
        <v>0</v>
      </c>
      <c r="L26" s="488">
        <f>Таблица2000_1!N27+Таблица2000_1!Y27</f>
        <v>0</v>
      </c>
      <c r="M26" s="488">
        <f>Таблица2000_1!O27+Таблица2000_1!Z27</f>
        <v>0</v>
      </c>
      <c r="N26" s="488">
        <f>Таблица2000_1!P27</f>
        <v>0</v>
      </c>
      <c r="O26" s="488">
        <f>Таблица2000_1!Q27</f>
        <v>0</v>
      </c>
      <c r="P26" s="488">
        <f>Таблица2000_1!R27</f>
        <v>0</v>
      </c>
      <c r="Q26" s="488">
        <f>Таблица2000_1!S27</f>
        <v>0</v>
      </c>
      <c r="R26" s="488">
        <f>Таблица2000_1!T27</f>
        <v>0</v>
      </c>
      <c r="S26" s="488">
        <f>Таблица2000_1!U27</f>
        <v>0</v>
      </c>
      <c r="T26" s="488">
        <f>Таблица2000_1!W27</f>
        <v>0</v>
      </c>
      <c r="U26" s="488">
        <f>Таблица2000_1!X27</f>
        <v>0</v>
      </c>
      <c r="V26" s="488">
        <f>Таблица2000_1!Y27</f>
        <v>0</v>
      </c>
      <c r="W26" s="488">
        <f>Таблица2000_1!Z27</f>
        <v>0</v>
      </c>
      <c r="X26" s="488">
        <f>Таблица2000_1!AA27</f>
        <v>0</v>
      </c>
      <c r="Y26" s="488">
        <f>Таблица2000_1!AB27</f>
        <v>0</v>
      </c>
      <c r="Z26" s="488">
        <f>Таблица2000_1!AC27</f>
        <v>0</v>
      </c>
      <c r="AA26" s="488">
        <f>Таблица2000_1!AD27</f>
        <v>0</v>
      </c>
      <c r="AB26" s="488">
        <f>Таблица2000_1!AE27</f>
        <v>0</v>
      </c>
      <c r="AC26" s="488">
        <f>Таблица2000_1!AF27</f>
        <v>0</v>
      </c>
      <c r="AD26" s="488">
        <f>Таблица2000_1!AG27</f>
        <v>0</v>
      </c>
      <c r="AE26" s="488">
        <f>Таблица2000_1!AH27</f>
        <v>0</v>
      </c>
      <c r="AF26" s="488">
        <f>Таблица2000_1!AI27</f>
        <v>0</v>
      </c>
      <c r="AG26" s="488">
        <f>Таблица2000_1!AK27</f>
        <v>0</v>
      </c>
      <c r="AH26" s="488">
        <f>Таблица2000_1!AL27</f>
        <v>0</v>
      </c>
    </row>
    <row r="27" spans="1:34" ht="31.5" x14ac:dyDescent="0.15">
      <c r="A27" s="63" t="s">
        <v>647</v>
      </c>
      <c r="B27" s="101" t="s">
        <v>427</v>
      </c>
      <c r="C27" s="41" t="s">
        <v>2221</v>
      </c>
      <c r="D27" s="269" t="s">
        <v>310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1:34" x14ac:dyDescent="0.15">
      <c r="A28" s="63" t="s">
        <v>1155</v>
      </c>
      <c r="B28" s="101" t="s">
        <v>428</v>
      </c>
      <c r="C28" s="41" t="s">
        <v>2222</v>
      </c>
      <c r="D28" s="269" t="s">
        <v>311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4" ht="21" x14ac:dyDescent="0.15">
      <c r="A29" s="63" t="s">
        <v>1156</v>
      </c>
      <c r="B29" s="101" t="s">
        <v>429</v>
      </c>
      <c r="C29" s="41" t="s">
        <v>2223</v>
      </c>
      <c r="D29" s="269" t="s">
        <v>312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  <row r="30" spans="1:34" ht="21" x14ac:dyDescent="0.15">
      <c r="A30" s="63" t="s">
        <v>1157</v>
      </c>
      <c r="B30" s="101" t="s">
        <v>430</v>
      </c>
      <c r="C30" s="41" t="s">
        <v>2224</v>
      </c>
      <c r="D30" s="269" t="s">
        <v>313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</row>
    <row r="31" spans="1:34" ht="21" x14ac:dyDescent="0.15">
      <c r="A31" s="63" t="s">
        <v>1311</v>
      </c>
      <c r="B31" s="101" t="s">
        <v>433</v>
      </c>
      <c r="C31" s="41" t="s">
        <v>2225</v>
      </c>
      <c r="D31" s="269" t="s">
        <v>314</v>
      </c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</row>
    <row r="32" spans="1:34" ht="21" x14ac:dyDescent="0.15">
      <c r="A32" s="63" t="s">
        <v>1312</v>
      </c>
      <c r="B32" s="101" t="s">
        <v>434</v>
      </c>
      <c r="C32" s="41" t="s">
        <v>2226</v>
      </c>
      <c r="D32" s="269" t="s">
        <v>315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1:34" ht="21" x14ac:dyDescent="0.15">
      <c r="A33" s="63" t="s">
        <v>1313</v>
      </c>
      <c r="B33" s="101" t="s">
        <v>435</v>
      </c>
      <c r="C33" s="41" t="s">
        <v>2227</v>
      </c>
      <c r="D33" s="269" t="s">
        <v>316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1:34" x14ac:dyDescent="0.15">
      <c r="A34" s="63" t="s">
        <v>1158</v>
      </c>
      <c r="B34" s="101" t="s">
        <v>436</v>
      </c>
      <c r="C34" s="41" t="s">
        <v>2228</v>
      </c>
      <c r="D34" s="269" t="s">
        <v>317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1:34" ht="21" x14ac:dyDescent="0.15">
      <c r="A35" s="63" t="s">
        <v>1160</v>
      </c>
      <c r="B35" s="101" t="s">
        <v>1159</v>
      </c>
      <c r="C35" s="41" t="s">
        <v>2229</v>
      </c>
      <c r="D35" s="269" t="s">
        <v>318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1:34" ht="21" x14ac:dyDescent="0.15">
      <c r="A36" s="63" t="s">
        <v>574</v>
      </c>
      <c r="B36" s="101" t="s">
        <v>437</v>
      </c>
      <c r="C36" s="41" t="s">
        <v>2230</v>
      </c>
      <c r="D36" s="269" t="s">
        <v>319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1:34" x14ac:dyDescent="0.15">
      <c r="A37" s="63" t="s">
        <v>690</v>
      </c>
      <c r="B37" s="101" t="s">
        <v>438</v>
      </c>
      <c r="C37" s="41" t="s">
        <v>2231</v>
      </c>
      <c r="D37" s="269" t="s">
        <v>320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1:34" x14ac:dyDescent="0.15">
      <c r="A38" s="63" t="s">
        <v>575</v>
      </c>
      <c r="B38" s="101" t="s">
        <v>439</v>
      </c>
      <c r="C38" s="41" t="s">
        <v>2232</v>
      </c>
      <c r="D38" s="269" t="s">
        <v>321</v>
      </c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1:34" x14ac:dyDescent="0.15">
      <c r="A39" s="63" t="s">
        <v>576</v>
      </c>
      <c r="B39" s="101" t="s">
        <v>440</v>
      </c>
      <c r="C39" s="41" t="s">
        <v>2233</v>
      </c>
      <c r="D39" s="269" t="s">
        <v>431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0" spans="1:34" x14ac:dyDescent="0.15">
      <c r="A40" s="63" t="s">
        <v>443</v>
      </c>
      <c r="B40" s="101" t="s">
        <v>442</v>
      </c>
      <c r="C40" s="222" t="s">
        <v>441</v>
      </c>
      <c r="D40" s="269" t="s">
        <v>432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</row>
    <row r="41" spans="1:34" x14ac:dyDescent="0.15">
      <c r="A41" s="63" t="s">
        <v>707</v>
      </c>
      <c r="B41" s="101" t="s">
        <v>815</v>
      </c>
      <c r="C41" s="222" t="s">
        <v>2264</v>
      </c>
      <c r="D41" s="269" t="s">
        <v>879</v>
      </c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</row>
    <row r="42" spans="1:34" ht="21" x14ac:dyDescent="0.15">
      <c r="A42" s="63" t="s">
        <v>708</v>
      </c>
      <c r="B42" s="101" t="s">
        <v>816</v>
      </c>
      <c r="C42" s="222" t="s">
        <v>2265</v>
      </c>
      <c r="D42" s="269" t="s">
        <v>880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</row>
    <row r="43" spans="1:34" ht="31.5" x14ac:dyDescent="0.15">
      <c r="A43" s="82" t="s">
        <v>153</v>
      </c>
      <c r="B43" s="101" t="s">
        <v>331</v>
      </c>
      <c r="C43" s="41" t="s">
        <v>154</v>
      </c>
      <c r="D43" s="271" t="s">
        <v>155</v>
      </c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</row>
    <row r="44" spans="1:34" x14ac:dyDescent="0.15">
      <c r="A44" s="63" t="s">
        <v>577</v>
      </c>
      <c r="B44" s="101" t="s">
        <v>332</v>
      </c>
      <c r="C44" s="41" t="s">
        <v>156</v>
      </c>
      <c r="D44" s="269" t="s">
        <v>157</v>
      </c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</row>
    <row r="45" spans="1:34" x14ac:dyDescent="0.15">
      <c r="A45" s="63" t="s">
        <v>1141</v>
      </c>
      <c r="B45" s="101" t="s">
        <v>445</v>
      </c>
      <c r="C45" s="41" t="s">
        <v>444</v>
      </c>
      <c r="D45" s="269" t="s">
        <v>446</v>
      </c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</row>
    <row r="46" spans="1:34" ht="21" x14ac:dyDescent="0.15">
      <c r="A46" s="63" t="s">
        <v>648</v>
      </c>
      <c r="B46" s="101" t="s">
        <v>333</v>
      </c>
      <c r="C46" s="41" t="s">
        <v>158</v>
      </c>
      <c r="D46" s="269" t="s">
        <v>447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</row>
    <row r="47" spans="1:34" x14ac:dyDescent="0.15">
      <c r="A47" s="143" t="s">
        <v>294</v>
      </c>
      <c r="B47" s="101" t="s">
        <v>334</v>
      </c>
      <c r="C47" s="41" t="s">
        <v>159</v>
      </c>
      <c r="D47" s="270" t="s">
        <v>561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</row>
    <row r="48" spans="1:34" ht="21" x14ac:dyDescent="0.15">
      <c r="A48" s="63" t="s">
        <v>613</v>
      </c>
      <c r="B48" s="101" t="s">
        <v>335</v>
      </c>
      <c r="C48" s="41" t="s">
        <v>160</v>
      </c>
      <c r="D48" s="269" t="s">
        <v>161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</row>
    <row r="49" spans="1:34" ht="31.5" x14ac:dyDescent="0.15">
      <c r="A49" s="82" t="s">
        <v>645</v>
      </c>
      <c r="B49" s="101" t="s">
        <v>336</v>
      </c>
      <c r="C49" s="41" t="s">
        <v>162</v>
      </c>
      <c r="D49" s="271" t="s">
        <v>562</v>
      </c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</row>
    <row r="50" spans="1:34" ht="31.5" x14ac:dyDescent="0.15">
      <c r="A50" s="63" t="s">
        <v>656</v>
      </c>
      <c r="B50" s="101" t="s">
        <v>337</v>
      </c>
      <c r="C50" s="41" t="s">
        <v>111</v>
      </c>
      <c r="D50" s="269" t="s">
        <v>460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</row>
    <row r="51" spans="1:34" x14ac:dyDescent="0.15">
      <c r="A51" s="63" t="s">
        <v>578</v>
      </c>
      <c r="B51" s="101" t="s">
        <v>338</v>
      </c>
      <c r="C51" s="41" t="s">
        <v>113</v>
      </c>
      <c r="D51" s="269" t="s">
        <v>461</v>
      </c>
      <c r="E51" s="115"/>
      <c r="F51" s="115"/>
      <c r="G51" s="115"/>
      <c r="H51" s="115"/>
      <c r="I51" s="115" t="s">
        <v>547</v>
      </c>
      <c r="J51" s="115" t="s">
        <v>547</v>
      </c>
      <c r="K51" s="115" t="s">
        <v>547</v>
      </c>
      <c r="L51" s="115" t="s">
        <v>547</v>
      </c>
      <c r="M51" s="115" t="s">
        <v>547</v>
      </c>
      <c r="N51" s="115"/>
      <c r="O51" s="115"/>
      <c r="P51" s="115"/>
      <c r="Q51" s="115"/>
      <c r="R51" s="115" t="s">
        <v>547</v>
      </c>
      <c r="S51" s="115" t="s">
        <v>547</v>
      </c>
      <c r="T51" s="115" t="s">
        <v>547</v>
      </c>
      <c r="U51" s="115" t="s">
        <v>547</v>
      </c>
      <c r="V51" s="115" t="s">
        <v>547</v>
      </c>
      <c r="W51" s="95"/>
      <c r="X51" s="95"/>
      <c r="Y51" s="95"/>
      <c r="Z51" s="95"/>
      <c r="AA51" s="95"/>
      <c r="AB51" s="95"/>
      <c r="AC51" s="95" t="s">
        <v>547</v>
      </c>
      <c r="AD51" s="95" t="s">
        <v>547</v>
      </c>
      <c r="AE51" s="95" t="s">
        <v>547</v>
      </c>
      <c r="AF51" s="95" t="s">
        <v>547</v>
      </c>
      <c r="AG51" s="95" t="s">
        <v>547</v>
      </c>
      <c r="AH51" s="95" t="s">
        <v>547</v>
      </c>
    </row>
    <row r="52" spans="1:34" x14ac:dyDescent="0.15">
      <c r="A52" s="63" t="s">
        <v>580</v>
      </c>
      <c r="B52" s="101" t="s">
        <v>340</v>
      </c>
      <c r="C52" s="41" t="s">
        <v>117</v>
      </c>
      <c r="D52" s="269" t="s">
        <v>462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</row>
    <row r="53" spans="1:34" x14ac:dyDescent="0.15">
      <c r="A53" s="63" t="s">
        <v>579</v>
      </c>
      <c r="B53" s="101" t="s">
        <v>341</v>
      </c>
      <c r="C53" s="41" t="s">
        <v>118</v>
      </c>
      <c r="D53" s="269" t="s">
        <v>463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</row>
    <row r="54" spans="1:34" x14ac:dyDescent="0.15">
      <c r="A54" s="63" t="s">
        <v>1371</v>
      </c>
      <c r="B54" s="101" t="s">
        <v>401</v>
      </c>
      <c r="C54" s="41" t="s">
        <v>119</v>
      </c>
      <c r="D54" s="269" t="s">
        <v>464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</row>
    <row r="55" spans="1:34" x14ac:dyDescent="0.15">
      <c r="A55" s="63" t="s">
        <v>1161</v>
      </c>
      <c r="B55" s="101" t="s">
        <v>402</v>
      </c>
      <c r="C55" s="41" t="s">
        <v>120</v>
      </c>
      <c r="D55" s="269" t="s">
        <v>465</v>
      </c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</row>
    <row r="56" spans="1:34" ht="31.5" x14ac:dyDescent="0.15">
      <c r="A56" s="143" t="s">
        <v>1785</v>
      </c>
      <c r="B56" s="101" t="s">
        <v>1786</v>
      </c>
      <c r="C56" s="41" t="s">
        <v>1065</v>
      </c>
      <c r="D56" s="269" t="s">
        <v>1784</v>
      </c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</row>
    <row r="57" spans="1:34" ht="31.5" x14ac:dyDescent="0.15">
      <c r="A57" s="63" t="s">
        <v>1162</v>
      </c>
      <c r="B57" s="101" t="s">
        <v>1064</v>
      </c>
      <c r="C57" s="41" t="s">
        <v>1787</v>
      </c>
      <c r="D57" s="269" t="s">
        <v>1066</v>
      </c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</row>
    <row r="58" spans="1:34" x14ac:dyDescent="0.15">
      <c r="A58" s="63" t="s">
        <v>82</v>
      </c>
      <c r="B58" s="101" t="s">
        <v>342</v>
      </c>
      <c r="C58" s="41" t="s">
        <v>121</v>
      </c>
      <c r="D58" s="269" t="s">
        <v>89</v>
      </c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</row>
    <row r="59" spans="1:34" x14ac:dyDescent="0.15">
      <c r="A59" s="63" t="s">
        <v>83</v>
      </c>
      <c r="B59" s="101" t="s">
        <v>343</v>
      </c>
      <c r="C59" s="41" t="s">
        <v>125</v>
      </c>
      <c r="D59" s="269" t="s">
        <v>295</v>
      </c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</row>
    <row r="60" spans="1:34" x14ac:dyDescent="0.15">
      <c r="A60" s="63" t="s">
        <v>84</v>
      </c>
      <c r="B60" s="101" t="s">
        <v>403</v>
      </c>
      <c r="C60" s="41" t="s">
        <v>128</v>
      </c>
      <c r="D60" s="269" t="s">
        <v>90</v>
      </c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</row>
    <row r="61" spans="1:34" x14ac:dyDescent="0.15">
      <c r="A61" s="63" t="s">
        <v>581</v>
      </c>
      <c r="B61" s="101" t="s">
        <v>404</v>
      </c>
      <c r="C61" s="41" t="s">
        <v>130</v>
      </c>
      <c r="D61" s="269" t="s">
        <v>466</v>
      </c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95"/>
      <c r="X61" s="95"/>
      <c r="Y61" s="95"/>
      <c r="Z61" s="95"/>
      <c r="AA61" s="95"/>
      <c r="AB61" s="95"/>
      <c r="AC61" s="95" t="s">
        <v>547</v>
      </c>
      <c r="AD61" s="95" t="s">
        <v>547</v>
      </c>
      <c r="AE61" s="95" t="s">
        <v>547</v>
      </c>
      <c r="AF61" s="95" t="s">
        <v>547</v>
      </c>
      <c r="AG61" s="95" t="s">
        <v>547</v>
      </c>
      <c r="AH61" s="95" t="s">
        <v>547</v>
      </c>
    </row>
    <row r="62" spans="1:34" x14ac:dyDescent="0.15">
      <c r="A62" s="63" t="s">
        <v>85</v>
      </c>
      <c r="B62" s="101" t="s">
        <v>455</v>
      </c>
      <c r="C62" s="41" t="s">
        <v>450</v>
      </c>
      <c r="D62" s="269" t="s">
        <v>91</v>
      </c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95"/>
      <c r="X62" s="95"/>
      <c r="Y62" s="95"/>
      <c r="Z62" s="342" t="s">
        <v>1</v>
      </c>
      <c r="AA62" s="95"/>
      <c r="AB62" s="342" t="s">
        <v>1</v>
      </c>
      <c r="AC62" s="95"/>
      <c r="AD62" s="95"/>
      <c r="AE62" s="95"/>
      <c r="AF62" s="95"/>
      <c r="AG62" s="95"/>
      <c r="AH62" s="95"/>
    </row>
    <row r="63" spans="1:34" x14ac:dyDescent="0.15">
      <c r="A63" s="63" t="s">
        <v>86</v>
      </c>
      <c r="B63" s="101" t="s">
        <v>456</v>
      </c>
      <c r="C63" s="41" t="s">
        <v>451</v>
      </c>
      <c r="D63" s="269" t="s">
        <v>92</v>
      </c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95"/>
      <c r="X63" s="95"/>
      <c r="Y63" s="95"/>
      <c r="Z63" s="342" t="s">
        <v>1</v>
      </c>
      <c r="AA63" s="95"/>
      <c r="AB63" s="342" t="s">
        <v>1</v>
      </c>
      <c r="AC63" s="95"/>
      <c r="AD63" s="95"/>
      <c r="AE63" s="95"/>
      <c r="AF63" s="95"/>
      <c r="AG63" s="95"/>
      <c r="AH63" s="342" t="s">
        <v>1</v>
      </c>
    </row>
    <row r="64" spans="1:34" x14ac:dyDescent="0.15">
      <c r="A64" s="63" t="s">
        <v>582</v>
      </c>
      <c r="B64" s="101" t="s">
        <v>457</v>
      </c>
      <c r="C64" s="41" t="s">
        <v>452</v>
      </c>
      <c r="D64" s="269" t="s">
        <v>163</v>
      </c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</row>
    <row r="65" spans="1:34" x14ac:dyDescent="0.15">
      <c r="A65" s="63" t="s">
        <v>583</v>
      </c>
      <c r="B65" s="101" t="s">
        <v>458</v>
      </c>
      <c r="C65" s="41" t="s">
        <v>453</v>
      </c>
      <c r="D65" s="269" t="s">
        <v>657</v>
      </c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</row>
    <row r="66" spans="1:34" x14ac:dyDescent="0.15">
      <c r="A66" s="63" t="s">
        <v>87</v>
      </c>
      <c r="B66" s="101" t="s">
        <v>78</v>
      </c>
      <c r="C66" s="41" t="s">
        <v>74</v>
      </c>
      <c r="D66" s="269" t="s">
        <v>467</v>
      </c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</row>
    <row r="67" spans="1:34" x14ac:dyDescent="0.15">
      <c r="A67" s="63" t="s">
        <v>584</v>
      </c>
      <c r="B67" s="101" t="s">
        <v>79</v>
      </c>
      <c r="C67" s="41" t="s">
        <v>75</v>
      </c>
      <c r="D67" s="269" t="s">
        <v>468</v>
      </c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</row>
    <row r="68" spans="1:34" ht="21" x14ac:dyDescent="0.15">
      <c r="A68" s="63" t="s">
        <v>88</v>
      </c>
      <c r="B68" s="101" t="s">
        <v>80</v>
      </c>
      <c r="C68" s="41" t="s">
        <v>76</v>
      </c>
      <c r="D68" s="269" t="s">
        <v>649</v>
      </c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</row>
    <row r="69" spans="1:34" x14ac:dyDescent="0.15">
      <c r="A69" s="63" t="s">
        <v>585</v>
      </c>
      <c r="B69" s="101" t="s">
        <v>81</v>
      </c>
      <c r="C69" s="41" t="s">
        <v>77</v>
      </c>
      <c r="D69" s="269" t="s">
        <v>650</v>
      </c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</row>
    <row r="70" spans="1:34" ht="21" x14ac:dyDescent="0.15">
      <c r="A70" s="82" t="s">
        <v>448</v>
      </c>
      <c r="B70" s="101" t="s">
        <v>344</v>
      </c>
      <c r="C70" s="41" t="s">
        <v>164</v>
      </c>
      <c r="D70" s="271" t="s">
        <v>651</v>
      </c>
      <c r="E70" s="115"/>
      <c r="F70" s="115"/>
      <c r="G70" s="115"/>
      <c r="H70" s="115"/>
      <c r="I70" s="221" t="str">
        <f>Таблица2000_1!J80</f>
        <v>X</v>
      </c>
      <c r="J70" s="454" t="str">
        <f>Таблица2000_1!L80</f>
        <v>X</v>
      </c>
      <c r="K70" s="221" t="str">
        <f>Таблица2000_1!M80</f>
        <v>X</v>
      </c>
      <c r="L70" s="221" t="str">
        <f>Таблица2000_1!N80</f>
        <v>X</v>
      </c>
      <c r="M70" s="221" t="str">
        <f>Таблица2000_1!O80</f>
        <v>X</v>
      </c>
      <c r="N70" s="115"/>
      <c r="O70" s="115"/>
      <c r="P70" s="115"/>
      <c r="Q70" s="115"/>
      <c r="R70" s="221" t="s">
        <v>1</v>
      </c>
      <c r="S70" s="221" t="s">
        <v>1</v>
      </c>
      <c r="T70" s="221" t="s">
        <v>1</v>
      </c>
      <c r="U70" s="221" t="s">
        <v>1</v>
      </c>
      <c r="V70" s="221" t="s">
        <v>1</v>
      </c>
      <c r="W70" s="95"/>
      <c r="X70" s="95"/>
      <c r="Y70" s="95"/>
      <c r="Z70" s="95"/>
      <c r="AA70" s="95"/>
      <c r="AB70" s="95"/>
      <c r="AC70" s="342" t="s">
        <v>1</v>
      </c>
      <c r="AD70" s="342" t="s">
        <v>1</v>
      </c>
      <c r="AE70" s="342" t="s">
        <v>1</v>
      </c>
      <c r="AF70" s="342" t="s">
        <v>1</v>
      </c>
      <c r="AG70" s="342" t="s">
        <v>1</v>
      </c>
      <c r="AH70" s="342" t="s">
        <v>1</v>
      </c>
    </row>
    <row r="71" spans="1:34" ht="31.5" x14ac:dyDescent="0.15">
      <c r="A71" s="63" t="s">
        <v>586</v>
      </c>
      <c r="B71" s="101" t="s">
        <v>405</v>
      </c>
      <c r="C71" s="41" t="s">
        <v>254</v>
      </c>
      <c r="D71" s="269" t="s">
        <v>469</v>
      </c>
      <c r="E71" s="115"/>
      <c r="F71" s="115"/>
      <c r="G71" s="115"/>
      <c r="H71" s="115"/>
      <c r="I71" s="221" t="s">
        <v>1</v>
      </c>
      <c r="J71" s="221" t="s">
        <v>1</v>
      </c>
      <c r="K71" s="221" t="s">
        <v>1</v>
      </c>
      <c r="L71" s="221" t="s">
        <v>1</v>
      </c>
      <c r="M71" s="221" t="s">
        <v>1</v>
      </c>
      <c r="N71" s="115"/>
      <c r="O71" s="115"/>
      <c r="P71" s="115"/>
      <c r="Q71" s="115"/>
      <c r="R71" s="221" t="s">
        <v>1</v>
      </c>
      <c r="S71" s="221" t="s">
        <v>1</v>
      </c>
      <c r="T71" s="221" t="s">
        <v>1</v>
      </c>
      <c r="U71" s="221" t="s">
        <v>1</v>
      </c>
      <c r="V71" s="221" t="s">
        <v>1</v>
      </c>
      <c r="W71" s="95"/>
      <c r="X71" s="95"/>
      <c r="Y71" s="95"/>
      <c r="Z71" s="95"/>
      <c r="AA71" s="95"/>
      <c r="AB71" s="95"/>
      <c r="AC71" s="342" t="s">
        <v>1</v>
      </c>
      <c r="AD71" s="342" t="s">
        <v>1</v>
      </c>
      <c r="AE71" s="342" t="s">
        <v>1</v>
      </c>
      <c r="AF71" s="342" t="s">
        <v>1</v>
      </c>
      <c r="AG71" s="342" t="s">
        <v>1</v>
      </c>
      <c r="AH71" s="342" t="s">
        <v>1</v>
      </c>
    </row>
    <row r="72" spans="1:34" x14ac:dyDescent="0.15">
      <c r="A72" s="82" t="s">
        <v>449</v>
      </c>
      <c r="B72" s="101" t="s">
        <v>345</v>
      </c>
      <c r="C72" s="41" t="s">
        <v>165</v>
      </c>
      <c r="D72" s="271" t="s">
        <v>658</v>
      </c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</row>
    <row r="73" spans="1:34" ht="21" x14ac:dyDescent="0.15">
      <c r="A73" s="63" t="s">
        <v>614</v>
      </c>
      <c r="B73" s="101" t="s">
        <v>346</v>
      </c>
      <c r="C73" s="41" t="s">
        <v>166</v>
      </c>
      <c r="D73" s="269" t="s">
        <v>470</v>
      </c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</row>
    <row r="74" spans="1:34" x14ac:dyDescent="0.15">
      <c r="A74" s="63" t="s">
        <v>587</v>
      </c>
      <c r="B74" s="101" t="s">
        <v>459</v>
      </c>
      <c r="C74" s="41" t="s">
        <v>454</v>
      </c>
      <c r="D74" s="269" t="s">
        <v>471</v>
      </c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</row>
    <row r="75" spans="1:34" x14ac:dyDescent="0.15">
      <c r="A75" s="63" t="s">
        <v>588</v>
      </c>
      <c r="B75" s="101" t="s">
        <v>590</v>
      </c>
      <c r="C75" s="41" t="s">
        <v>589</v>
      </c>
      <c r="D75" s="269" t="s">
        <v>472</v>
      </c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</row>
    <row r="76" spans="1:34" ht="31.5" x14ac:dyDescent="0.15">
      <c r="A76" s="63" t="s">
        <v>709</v>
      </c>
      <c r="B76" s="101" t="s">
        <v>347</v>
      </c>
      <c r="C76" s="41" t="s">
        <v>168</v>
      </c>
      <c r="D76" s="269" t="s">
        <v>881</v>
      </c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</row>
    <row r="77" spans="1:34" ht="21" x14ac:dyDescent="0.15">
      <c r="A77" s="63" t="s">
        <v>710</v>
      </c>
      <c r="B77" s="101" t="s">
        <v>348</v>
      </c>
      <c r="C77" s="41" t="s">
        <v>169</v>
      </c>
      <c r="D77" s="269" t="s">
        <v>882</v>
      </c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</row>
    <row r="78" spans="1:34" x14ac:dyDescent="0.15">
      <c r="A78" s="63" t="s">
        <v>1262</v>
      </c>
      <c r="B78" s="101" t="s">
        <v>408</v>
      </c>
      <c r="C78" s="41" t="s">
        <v>257</v>
      </c>
      <c r="D78" s="269" t="s">
        <v>296</v>
      </c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95" t="s">
        <v>547</v>
      </c>
      <c r="X78" s="95" t="s">
        <v>547</v>
      </c>
      <c r="Y78" s="95" t="s">
        <v>547</v>
      </c>
      <c r="Z78" s="95" t="s">
        <v>547</v>
      </c>
      <c r="AA78" s="95" t="s">
        <v>547</v>
      </c>
      <c r="AB78" s="95" t="s">
        <v>547</v>
      </c>
      <c r="AC78" s="95" t="s">
        <v>547</v>
      </c>
      <c r="AD78" s="95" t="s">
        <v>547</v>
      </c>
      <c r="AE78" s="95" t="s">
        <v>547</v>
      </c>
      <c r="AF78" s="95" t="s">
        <v>547</v>
      </c>
      <c r="AG78" s="95" t="s">
        <v>547</v>
      </c>
      <c r="AH78" s="95" t="s">
        <v>547</v>
      </c>
    </row>
    <row r="79" spans="1:34" ht="21" x14ac:dyDescent="0.15">
      <c r="A79" s="63" t="s">
        <v>1263</v>
      </c>
      <c r="B79" s="101" t="s">
        <v>409</v>
      </c>
      <c r="C79" s="41" t="s">
        <v>258</v>
      </c>
      <c r="D79" s="269" t="s">
        <v>473</v>
      </c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</row>
    <row r="80" spans="1:34" ht="21" x14ac:dyDescent="0.15">
      <c r="A80" s="63" t="s">
        <v>711</v>
      </c>
      <c r="B80" s="101" t="s">
        <v>349</v>
      </c>
      <c r="C80" s="41" t="s">
        <v>259</v>
      </c>
      <c r="D80" s="269" t="s">
        <v>883</v>
      </c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</row>
    <row r="81" spans="1:34" x14ac:dyDescent="0.15">
      <c r="A81" s="63" t="s">
        <v>712</v>
      </c>
      <c r="B81" s="101" t="s">
        <v>410</v>
      </c>
      <c r="C81" s="41" t="s">
        <v>260</v>
      </c>
      <c r="D81" s="269" t="s">
        <v>297</v>
      </c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</row>
    <row r="82" spans="1:34" ht="21" x14ac:dyDescent="0.15">
      <c r="A82" s="63" t="s">
        <v>713</v>
      </c>
      <c r="B82" s="101" t="s">
        <v>350</v>
      </c>
      <c r="C82" s="41" t="s">
        <v>298</v>
      </c>
      <c r="D82" s="269" t="s">
        <v>884</v>
      </c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</row>
    <row r="83" spans="1:34" x14ac:dyDescent="0.15">
      <c r="A83" s="63" t="s">
        <v>1264</v>
      </c>
      <c r="B83" s="101" t="s">
        <v>817</v>
      </c>
      <c r="C83" s="41" t="s">
        <v>752</v>
      </c>
      <c r="D83" s="269" t="s">
        <v>474</v>
      </c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</row>
    <row r="84" spans="1:34" ht="21" x14ac:dyDescent="0.15">
      <c r="A84" s="63" t="s">
        <v>714</v>
      </c>
      <c r="B84" s="101" t="s">
        <v>351</v>
      </c>
      <c r="C84" s="41" t="s">
        <v>301</v>
      </c>
      <c r="D84" s="269" t="s">
        <v>885</v>
      </c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</row>
    <row r="85" spans="1:34" x14ac:dyDescent="0.15">
      <c r="A85" s="63" t="s">
        <v>1265</v>
      </c>
      <c r="B85" s="101" t="s">
        <v>818</v>
      </c>
      <c r="C85" s="41" t="s">
        <v>753</v>
      </c>
      <c r="D85" s="269" t="s">
        <v>475</v>
      </c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</row>
    <row r="86" spans="1:34" ht="31.5" x14ac:dyDescent="0.15">
      <c r="A86" s="63" t="s">
        <v>715</v>
      </c>
      <c r="B86" s="101" t="s">
        <v>819</v>
      </c>
      <c r="C86" s="41" t="s">
        <v>754</v>
      </c>
      <c r="D86" s="269" t="s">
        <v>167</v>
      </c>
      <c r="E86" s="115"/>
      <c r="F86" s="115"/>
      <c r="G86" s="115"/>
      <c r="H86" s="115"/>
      <c r="I86" s="115" t="s">
        <v>976</v>
      </c>
      <c r="J86" s="115" t="s">
        <v>976</v>
      </c>
      <c r="K86" s="115" t="s">
        <v>976</v>
      </c>
      <c r="L86" s="115" t="s">
        <v>976</v>
      </c>
      <c r="M86" s="115" t="s">
        <v>976</v>
      </c>
      <c r="N86" s="115"/>
      <c r="O86" s="115"/>
      <c r="P86" s="115"/>
      <c r="Q86" s="115"/>
      <c r="R86" s="115" t="s">
        <v>976</v>
      </c>
      <c r="S86" s="115" t="s">
        <v>976</v>
      </c>
      <c r="T86" s="115" t="s">
        <v>976</v>
      </c>
      <c r="U86" s="115" t="s">
        <v>976</v>
      </c>
      <c r="V86" s="115" t="s">
        <v>976</v>
      </c>
      <c r="W86" s="95"/>
      <c r="X86" s="95"/>
      <c r="Y86" s="95"/>
      <c r="Z86" s="95"/>
      <c r="AA86" s="95"/>
      <c r="AB86" s="95"/>
      <c r="AC86" s="95" t="s">
        <v>976</v>
      </c>
      <c r="AD86" s="95" t="s">
        <v>976</v>
      </c>
      <c r="AE86" s="95" t="s">
        <v>976</v>
      </c>
      <c r="AF86" s="95" t="s">
        <v>976</v>
      </c>
      <c r="AG86" s="95" t="s">
        <v>976</v>
      </c>
      <c r="AH86" s="95" t="s">
        <v>976</v>
      </c>
    </row>
    <row r="87" spans="1:34" ht="42" x14ac:dyDescent="0.15">
      <c r="A87" s="63" t="s">
        <v>659</v>
      </c>
      <c r="B87" s="101" t="s">
        <v>352</v>
      </c>
      <c r="C87" s="41" t="s">
        <v>302</v>
      </c>
      <c r="D87" s="269" t="s">
        <v>501</v>
      </c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</row>
    <row r="88" spans="1:34" x14ac:dyDescent="0.15">
      <c r="A88" s="63" t="s">
        <v>1266</v>
      </c>
      <c r="B88" s="101" t="s">
        <v>820</v>
      </c>
      <c r="C88" s="41" t="s">
        <v>755</v>
      </c>
      <c r="D88" s="269" t="s">
        <v>886</v>
      </c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</row>
    <row r="89" spans="1:34" x14ac:dyDescent="0.15">
      <c r="A89" s="63" t="s">
        <v>716</v>
      </c>
      <c r="B89" s="101" t="s">
        <v>353</v>
      </c>
      <c r="C89" s="41" t="s">
        <v>303</v>
      </c>
      <c r="D89" s="269" t="s">
        <v>887</v>
      </c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</row>
    <row r="90" spans="1:34" x14ac:dyDescent="0.15">
      <c r="A90" s="63" t="s">
        <v>717</v>
      </c>
      <c r="B90" s="101" t="s">
        <v>821</v>
      </c>
      <c r="C90" s="41" t="s">
        <v>756</v>
      </c>
      <c r="D90" s="269" t="s">
        <v>1163</v>
      </c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</row>
    <row r="91" spans="1:34" x14ac:dyDescent="0.15">
      <c r="A91" s="63" t="s">
        <v>718</v>
      </c>
      <c r="B91" s="101" t="s">
        <v>822</v>
      </c>
      <c r="C91" s="41" t="s">
        <v>757</v>
      </c>
      <c r="D91" s="269" t="s">
        <v>888</v>
      </c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</row>
    <row r="92" spans="1:34" ht="21" x14ac:dyDescent="0.15">
      <c r="A92" s="63" t="s">
        <v>719</v>
      </c>
      <c r="B92" s="101" t="s">
        <v>490</v>
      </c>
      <c r="C92" s="41" t="s">
        <v>480</v>
      </c>
      <c r="D92" s="269" t="s">
        <v>889</v>
      </c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</row>
    <row r="93" spans="1:34" x14ac:dyDescent="0.15">
      <c r="A93" s="63" t="s">
        <v>720</v>
      </c>
      <c r="B93" s="101" t="s">
        <v>823</v>
      </c>
      <c r="C93" s="41" t="s">
        <v>758</v>
      </c>
      <c r="D93" s="269" t="s">
        <v>654</v>
      </c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</row>
    <row r="94" spans="1:34" ht="21" x14ac:dyDescent="0.15">
      <c r="A94" s="63" t="s">
        <v>652</v>
      </c>
      <c r="B94" s="101" t="s">
        <v>491</v>
      </c>
      <c r="C94" s="41" t="s">
        <v>481</v>
      </c>
      <c r="D94" s="269" t="s">
        <v>502</v>
      </c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</row>
    <row r="95" spans="1:34" x14ac:dyDescent="0.15">
      <c r="A95" s="63" t="s">
        <v>653</v>
      </c>
      <c r="B95" s="101" t="s">
        <v>492</v>
      </c>
      <c r="C95" s="41" t="s">
        <v>482</v>
      </c>
      <c r="D95" s="269" t="s">
        <v>615</v>
      </c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</row>
    <row r="96" spans="1:34" ht="21" x14ac:dyDescent="0.15">
      <c r="A96" s="82" t="s">
        <v>476</v>
      </c>
      <c r="B96" s="101" t="s">
        <v>354</v>
      </c>
      <c r="C96" s="41" t="s">
        <v>170</v>
      </c>
      <c r="D96" s="271" t="s">
        <v>171</v>
      </c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</row>
    <row r="97" spans="1:34" x14ac:dyDescent="0.15">
      <c r="A97" s="63" t="s">
        <v>1003</v>
      </c>
      <c r="B97" s="101" t="s">
        <v>355</v>
      </c>
      <c r="C97" s="41" t="s">
        <v>172</v>
      </c>
      <c r="D97" s="269" t="s">
        <v>1139</v>
      </c>
      <c r="E97" s="115"/>
      <c r="F97" s="115"/>
      <c r="G97" s="115"/>
      <c r="H97" s="115"/>
      <c r="I97" s="115" t="s">
        <v>976</v>
      </c>
      <c r="J97" s="115" t="s">
        <v>976</v>
      </c>
      <c r="K97" s="115" t="s">
        <v>976</v>
      </c>
      <c r="L97" s="115" t="s">
        <v>976</v>
      </c>
      <c r="M97" s="115" t="s">
        <v>976</v>
      </c>
      <c r="N97" s="115"/>
      <c r="O97" s="115"/>
      <c r="P97" s="115"/>
      <c r="Q97" s="115"/>
      <c r="R97" s="115" t="s">
        <v>976</v>
      </c>
      <c r="S97" s="115" t="s">
        <v>976</v>
      </c>
      <c r="T97" s="115" t="s">
        <v>976</v>
      </c>
      <c r="U97" s="115" t="s">
        <v>976</v>
      </c>
      <c r="V97" s="115" t="s">
        <v>976</v>
      </c>
      <c r="W97" s="95"/>
      <c r="X97" s="95"/>
      <c r="Y97" s="95"/>
      <c r="Z97" s="95"/>
      <c r="AA97" s="95"/>
      <c r="AB97" s="95"/>
      <c r="AC97" s="95" t="s">
        <v>976</v>
      </c>
      <c r="AD97" s="95" t="s">
        <v>976</v>
      </c>
      <c r="AE97" s="95" t="s">
        <v>976</v>
      </c>
      <c r="AF97" s="95" t="s">
        <v>976</v>
      </c>
      <c r="AG97" s="95" t="s">
        <v>976</v>
      </c>
      <c r="AH97" s="95" t="s">
        <v>976</v>
      </c>
    </row>
    <row r="98" spans="1:34" x14ac:dyDescent="0.15">
      <c r="A98" s="63" t="s">
        <v>591</v>
      </c>
      <c r="B98" s="101" t="s">
        <v>356</v>
      </c>
      <c r="C98" s="41" t="s">
        <v>174</v>
      </c>
      <c r="D98" s="269" t="s">
        <v>173</v>
      </c>
      <c r="E98" s="115"/>
      <c r="F98" s="115"/>
      <c r="G98" s="115"/>
      <c r="H98" s="115"/>
      <c r="I98" s="115" t="s">
        <v>976</v>
      </c>
      <c r="J98" s="115" t="s">
        <v>976</v>
      </c>
      <c r="K98" s="115" t="s">
        <v>976</v>
      </c>
      <c r="L98" s="115" t="s">
        <v>976</v>
      </c>
      <c r="M98" s="115" t="s">
        <v>976</v>
      </c>
      <c r="N98" s="115"/>
      <c r="O98" s="115"/>
      <c r="P98" s="115"/>
      <c r="Q98" s="115"/>
      <c r="R98" s="115" t="s">
        <v>976</v>
      </c>
      <c r="S98" s="115" t="s">
        <v>976</v>
      </c>
      <c r="T98" s="115" t="s">
        <v>976</v>
      </c>
      <c r="U98" s="115" t="s">
        <v>976</v>
      </c>
      <c r="V98" s="115" t="s">
        <v>976</v>
      </c>
      <c r="W98" s="95"/>
      <c r="X98" s="95"/>
      <c r="Y98" s="95"/>
      <c r="Z98" s="95"/>
      <c r="AA98" s="95"/>
      <c r="AB98" s="95"/>
      <c r="AC98" s="95" t="s">
        <v>976</v>
      </c>
      <c r="AD98" s="95" t="s">
        <v>976</v>
      </c>
      <c r="AE98" s="95" t="s">
        <v>976</v>
      </c>
      <c r="AF98" s="95" t="s">
        <v>976</v>
      </c>
      <c r="AG98" s="95" t="s">
        <v>976</v>
      </c>
      <c r="AH98" s="95" t="s">
        <v>976</v>
      </c>
    </row>
    <row r="99" spans="1:34" x14ac:dyDescent="0.15">
      <c r="A99" s="63" t="s">
        <v>1164</v>
      </c>
      <c r="B99" s="101" t="s">
        <v>824</v>
      </c>
      <c r="C99" s="41" t="s">
        <v>759</v>
      </c>
      <c r="D99" s="269" t="s">
        <v>1165</v>
      </c>
      <c r="E99" s="115"/>
      <c r="F99" s="115"/>
      <c r="G99" s="115"/>
      <c r="H99" s="115"/>
      <c r="I99" s="115" t="s">
        <v>976</v>
      </c>
      <c r="J99" s="115" t="s">
        <v>976</v>
      </c>
      <c r="K99" s="115" t="s">
        <v>976</v>
      </c>
      <c r="L99" s="115" t="s">
        <v>976</v>
      </c>
      <c r="M99" s="115" t="s">
        <v>976</v>
      </c>
      <c r="N99" s="115"/>
      <c r="O99" s="115"/>
      <c r="P99" s="115"/>
      <c r="Q99" s="115"/>
      <c r="R99" s="115" t="s">
        <v>976</v>
      </c>
      <c r="S99" s="115" t="s">
        <v>976</v>
      </c>
      <c r="T99" s="115" t="s">
        <v>976</v>
      </c>
      <c r="U99" s="115" t="s">
        <v>976</v>
      </c>
      <c r="V99" s="115" t="s">
        <v>976</v>
      </c>
      <c r="W99" s="95"/>
      <c r="X99" s="95"/>
      <c r="Y99" s="95"/>
      <c r="Z99" s="95"/>
      <c r="AA99" s="95"/>
      <c r="AB99" s="95"/>
      <c r="AC99" s="95" t="s">
        <v>976</v>
      </c>
      <c r="AD99" s="95" t="s">
        <v>976</v>
      </c>
      <c r="AE99" s="95" t="s">
        <v>976</v>
      </c>
      <c r="AF99" s="95" t="s">
        <v>976</v>
      </c>
      <c r="AG99" s="95" t="s">
        <v>976</v>
      </c>
      <c r="AH99" s="95" t="s">
        <v>976</v>
      </c>
    </row>
    <row r="100" spans="1:34" x14ac:dyDescent="0.15">
      <c r="A100" s="63" t="s">
        <v>1166</v>
      </c>
      <c r="B100" s="101" t="s">
        <v>3</v>
      </c>
      <c r="C100" s="41" t="s">
        <v>2</v>
      </c>
      <c r="D100" s="269" t="s">
        <v>1167</v>
      </c>
      <c r="E100" s="115"/>
      <c r="F100" s="115"/>
      <c r="G100" s="115"/>
      <c r="H100" s="115"/>
      <c r="I100" s="115" t="s">
        <v>976</v>
      </c>
      <c r="J100" s="115" t="s">
        <v>976</v>
      </c>
      <c r="K100" s="115" t="s">
        <v>976</v>
      </c>
      <c r="L100" s="115" t="s">
        <v>976</v>
      </c>
      <c r="M100" s="115" t="s">
        <v>976</v>
      </c>
      <c r="N100" s="115"/>
      <c r="O100" s="115"/>
      <c r="P100" s="115"/>
      <c r="Q100" s="115"/>
      <c r="R100" s="115" t="s">
        <v>976</v>
      </c>
      <c r="S100" s="115" t="s">
        <v>976</v>
      </c>
      <c r="T100" s="115" t="s">
        <v>976</v>
      </c>
      <c r="U100" s="115" t="s">
        <v>976</v>
      </c>
      <c r="V100" s="115" t="s">
        <v>976</v>
      </c>
      <c r="W100" s="95"/>
      <c r="X100" s="95"/>
      <c r="Y100" s="95"/>
      <c r="Z100" s="95"/>
      <c r="AA100" s="95"/>
      <c r="AB100" s="95"/>
      <c r="AC100" s="95" t="s">
        <v>976</v>
      </c>
      <c r="AD100" s="95" t="s">
        <v>976</v>
      </c>
      <c r="AE100" s="95" t="s">
        <v>976</v>
      </c>
      <c r="AF100" s="95" t="s">
        <v>976</v>
      </c>
      <c r="AG100" s="95" t="s">
        <v>976</v>
      </c>
      <c r="AH100" s="95" t="s">
        <v>976</v>
      </c>
    </row>
    <row r="101" spans="1:34" x14ac:dyDescent="0.15">
      <c r="A101" s="63" t="s">
        <v>1004</v>
      </c>
      <c r="B101" s="101" t="s">
        <v>1005</v>
      </c>
      <c r="C101" s="41" t="s">
        <v>1006</v>
      </c>
      <c r="D101" s="269" t="s">
        <v>1060</v>
      </c>
      <c r="E101" s="115"/>
      <c r="F101" s="115"/>
      <c r="G101" s="115"/>
      <c r="H101" s="115"/>
      <c r="I101" s="115" t="s">
        <v>976</v>
      </c>
      <c r="J101" s="115" t="s">
        <v>976</v>
      </c>
      <c r="K101" s="115" t="s">
        <v>976</v>
      </c>
      <c r="L101" s="115" t="s">
        <v>976</v>
      </c>
      <c r="M101" s="115" t="s">
        <v>976</v>
      </c>
      <c r="N101" s="95"/>
      <c r="O101" s="95"/>
      <c r="P101" s="95"/>
      <c r="Q101" s="95"/>
      <c r="R101" s="115" t="s">
        <v>976</v>
      </c>
      <c r="S101" s="115" t="s">
        <v>976</v>
      </c>
      <c r="T101" s="115" t="s">
        <v>976</v>
      </c>
      <c r="U101" s="115" t="s">
        <v>976</v>
      </c>
      <c r="V101" s="115" t="s">
        <v>976</v>
      </c>
      <c r="W101" s="95"/>
      <c r="X101" s="95"/>
      <c r="Y101" s="95"/>
      <c r="Z101" s="95"/>
      <c r="AA101" s="95"/>
      <c r="AB101" s="95"/>
      <c r="AC101" s="95" t="s">
        <v>976</v>
      </c>
      <c r="AD101" s="95" t="s">
        <v>976</v>
      </c>
      <c r="AE101" s="95" t="s">
        <v>976</v>
      </c>
      <c r="AF101" s="95" t="s">
        <v>976</v>
      </c>
      <c r="AG101" s="95" t="s">
        <v>976</v>
      </c>
      <c r="AH101" s="95" t="s">
        <v>976</v>
      </c>
    </row>
    <row r="102" spans="1:34" x14ac:dyDescent="0.15">
      <c r="A102" s="63" t="s">
        <v>592</v>
      </c>
      <c r="B102" s="101" t="s">
        <v>1007</v>
      </c>
      <c r="C102" s="41" t="s">
        <v>1008</v>
      </c>
      <c r="D102" s="269" t="s">
        <v>175</v>
      </c>
      <c r="E102" s="115"/>
      <c r="F102" s="115"/>
      <c r="G102" s="115"/>
      <c r="H102" s="115"/>
      <c r="I102" s="115" t="s">
        <v>976</v>
      </c>
      <c r="J102" s="115" t="s">
        <v>976</v>
      </c>
      <c r="K102" s="115" t="s">
        <v>976</v>
      </c>
      <c r="L102" s="115" t="s">
        <v>976</v>
      </c>
      <c r="M102" s="115" t="s">
        <v>976</v>
      </c>
      <c r="N102" s="115"/>
      <c r="O102" s="115"/>
      <c r="P102" s="115"/>
      <c r="Q102" s="115"/>
      <c r="R102" s="115" t="s">
        <v>976</v>
      </c>
      <c r="S102" s="115" t="s">
        <v>976</v>
      </c>
      <c r="T102" s="115" t="s">
        <v>976</v>
      </c>
      <c r="U102" s="115" t="s">
        <v>976</v>
      </c>
      <c r="V102" s="115" t="s">
        <v>976</v>
      </c>
      <c r="W102" s="95"/>
      <c r="X102" s="95"/>
      <c r="Y102" s="95"/>
      <c r="Z102" s="95"/>
      <c r="AA102" s="95"/>
      <c r="AB102" s="95"/>
      <c r="AC102" s="95" t="s">
        <v>976</v>
      </c>
      <c r="AD102" s="95" t="s">
        <v>976</v>
      </c>
      <c r="AE102" s="95" t="s">
        <v>976</v>
      </c>
      <c r="AF102" s="95" t="s">
        <v>976</v>
      </c>
      <c r="AG102" s="95" t="s">
        <v>976</v>
      </c>
      <c r="AH102" s="95" t="s">
        <v>976</v>
      </c>
    </row>
    <row r="103" spans="1:34" x14ac:dyDescent="0.15">
      <c r="A103" s="63" t="s">
        <v>1168</v>
      </c>
      <c r="B103" s="101" t="s">
        <v>1170</v>
      </c>
      <c r="C103" s="41" t="s">
        <v>1169</v>
      </c>
      <c r="D103" s="269" t="s">
        <v>1171</v>
      </c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</row>
    <row r="104" spans="1:34" ht="21" x14ac:dyDescent="0.15">
      <c r="A104" s="63" t="s">
        <v>1172</v>
      </c>
      <c r="B104" s="101" t="s">
        <v>1173</v>
      </c>
      <c r="C104" s="41" t="s">
        <v>1174</v>
      </c>
      <c r="D104" s="269" t="s">
        <v>1175</v>
      </c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</row>
    <row r="105" spans="1:34" x14ac:dyDescent="0.15">
      <c r="A105" s="63" t="s">
        <v>1176</v>
      </c>
      <c r="B105" s="101" t="s">
        <v>1177</v>
      </c>
      <c r="C105" s="41" t="s">
        <v>1178</v>
      </c>
      <c r="D105" s="269" t="s">
        <v>1179</v>
      </c>
      <c r="E105" s="115"/>
      <c r="F105" s="115"/>
      <c r="G105" s="115"/>
      <c r="H105" s="115"/>
      <c r="I105" s="115" t="s">
        <v>976</v>
      </c>
      <c r="J105" s="115" t="s">
        <v>976</v>
      </c>
      <c r="K105" s="115" t="s">
        <v>976</v>
      </c>
      <c r="L105" s="115" t="s">
        <v>976</v>
      </c>
      <c r="M105" s="115" t="s">
        <v>976</v>
      </c>
      <c r="N105" s="115"/>
      <c r="O105" s="115"/>
      <c r="P105" s="115"/>
      <c r="Q105" s="115"/>
      <c r="R105" s="115" t="s">
        <v>976</v>
      </c>
      <c r="S105" s="115" t="s">
        <v>976</v>
      </c>
      <c r="T105" s="115" t="s">
        <v>976</v>
      </c>
      <c r="U105" s="115" t="s">
        <v>976</v>
      </c>
      <c r="V105" s="115" t="s">
        <v>976</v>
      </c>
      <c r="W105" s="95"/>
      <c r="X105" s="95"/>
      <c r="Y105" s="95"/>
      <c r="Z105" s="95"/>
      <c r="AA105" s="95"/>
      <c r="AB105" s="95"/>
      <c r="AC105" s="95" t="s">
        <v>976</v>
      </c>
      <c r="AD105" s="95" t="s">
        <v>976</v>
      </c>
      <c r="AE105" s="95" t="s">
        <v>976</v>
      </c>
      <c r="AF105" s="95" t="s">
        <v>976</v>
      </c>
      <c r="AG105" s="95" t="s">
        <v>976</v>
      </c>
      <c r="AH105" s="95" t="s">
        <v>976</v>
      </c>
    </row>
    <row r="106" spans="1:34" x14ac:dyDescent="0.15">
      <c r="A106" s="63" t="s">
        <v>1185</v>
      </c>
      <c r="B106" s="101" t="s">
        <v>1180</v>
      </c>
      <c r="C106" s="41" t="s">
        <v>1181</v>
      </c>
      <c r="D106" s="269" t="s">
        <v>890</v>
      </c>
      <c r="E106" s="115"/>
      <c r="F106" s="115"/>
      <c r="G106" s="115"/>
      <c r="H106" s="115"/>
      <c r="I106" s="115" t="s">
        <v>976</v>
      </c>
      <c r="J106" s="115" t="s">
        <v>976</v>
      </c>
      <c r="K106" s="115" t="s">
        <v>976</v>
      </c>
      <c r="L106" s="115" t="s">
        <v>976</v>
      </c>
      <c r="M106" s="115" t="s">
        <v>976</v>
      </c>
      <c r="N106" s="115"/>
      <c r="O106" s="115"/>
      <c r="P106" s="115"/>
      <c r="Q106" s="115"/>
      <c r="R106" s="115" t="s">
        <v>976</v>
      </c>
      <c r="S106" s="115" t="s">
        <v>976</v>
      </c>
      <c r="T106" s="115" t="s">
        <v>976</v>
      </c>
      <c r="U106" s="115" t="s">
        <v>976</v>
      </c>
      <c r="V106" s="115" t="s">
        <v>976</v>
      </c>
      <c r="W106" s="95"/>
      <c r="X106" s="95"/>
      <c r="Y106" s="95"/>
      <c r="Z106" s="95"/>
      <c r="AA106" s="95"/>
      <c r="AB106" s="95"/>
      <c r="AC106" s="115" t="s">
        <v>976</v>
      </c>
      <c r="AD106" s="115" t="s">
        <v>976</v>
      </c>
      <c r="AE106" s="115" t="s">
        <v>976</v>
      </c>
      <c r="AF106" s="115" t="s">
        <v>976</v>
      </c>
      <c r="AG106" s="115" t="s">
        <v>976</v>
      </c>
      <c r="AH106" s="115" t="s">
        <v>976</v>
      </c>
    </row>
    <row r="107" spans="1:34" x14ac:dyDescent="0.15">
      <c r="A107" s="63" t="s">
        <v>1184</v>
      </c>
      <c r="B107" s="101" t="s">
        <v>1182</v>
      </c>
      <c r="C107" s="41" t="s">
        <v>1183</v>
      </c>
      <c r="D107" s="269" t="s">
        <v>891</v>
      </c>
      <c r="E107" s="115"/>
      <c r="F107" s="115"/>
      <c r="G107" s="115"/>
      <c r="H107" s="115"/>
      <c r="I107" s="115" t="s">
        <v>976</v>
      </c>
      <c r="J107" s="115" t="s">
        <v>976</v>
      </c>
      <c r="K107" s="115" t="s">
        <v>976</v>
      </c>
      <c r="L107" s="115" t="s">
        <v>976</v>
      </c>
      <c r="M107" s="115" t="s">
        <v>976</v>
      </c>
      <c r="N107" s="115"/>
      <c r="O107" s="115"/>
      <c r="P107" s="115"/>
      <c r="Q107" s="115"/>
      <c r="R107" s="115" t="s">
        <v>976</v>
      </c>
      <c r="S107" s="115" t="s">
        <v>976</v>
      </c>
      <c r="T107" s="115" t="s">
        <v>976</v>
      </c>
      <c r="U107" s="115" t="s">
        <v>976</v>
      </c>
      <c r="V107" s="115" t="s">
        <v>976</v>
      </c>
      <c r="W107" s="95"/>
      <c r="X107" s="95"/>
      <c r="Y107" s="95"/>
      <c r="Z107" s="95"/>
      <c r="AA107" s="95"/>
      <c r="AB107" s="95"/>
      <c r="AC107" s="115" t="s">
        <v>976</v>
      </c>
      <c r="AD107" s="115" t="s">
        <v>976</v>
      </c>
      <c r="AE107" s="115" t="s">
        <v>976</v>
      </c>
      <c r="AF107" s="115" t="s">
        <v>976</v>
      </c>
      <c r="AG107" s="115" t="s">
        <v>976</v>
      </c>
      <c r="AH107" s="115" t="s">
        <v>976</v>
      </c>
    </row>
    <row r="108" spans="1:34" x14ac:dyDescent="0.15">
      <c r="A108" s="82" t="s">
        <v>477</v>
      </c>
      <c r="B108" s="101" t="s">
        <v>357</v>
      </c>
      <c r="C108" s="41" t="s">
        <v>176</v>
      </c>
      <c r="D108" s="271" t="s">
        <v>177</v>
      </c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</row>
    <row r="109" spans="1:34" ht="21" x14ac:dyDescent="0.15">
      <c r="A109" s="63" t="s">
        <v>1186</v>
      </c>
      <c r="B109" s="101" t="s">
        <v>411</v>
      </c>
      <c r="C109" s="41" t="s">
        <v>261</v>
      </c>
      <c r="D109" s="269" t="s">
        <v>660</v>
      </c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</row>
    <row r="110" spans="1:34" ht="21" x14ac:dyDescent="0.15">
      <c r="A110" s="63" t="s">
        <v>721</v>
      </c>
      <c r="B110" s="101" t="s">
        <v>825</v>
      </c>
      <c r="C110" s="41" t="s">
        <v>760</v>
      </c>
      <c r="D110" s="269" t="s">
        <v>892</v>
      </c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</row>
    <row r="111" spans="1:34" x14ac:dyDescent="0.15">
      <c r="A111" s="63" t="s">
        <v>722</v>
      </c>
      <c r="B111" s="101" t="s">
        <v>826</v>
      </c>
      <c r="C111" s="41" t="s">
        <v>761</v>
      </c>
      <c r="D111" s="269" t="s">
        <v>893</v>
      </c>
      <c r="E111" s="115"/>
      <c r="F111" s="115"/>
      <c r="G111" s="115"/>
      <c r="H111" s="115"/>
      <c r="I111" s="115" t="s">
        <v>547</v>
      </c>
      <c r="J111" s="115" t="s">
        <v>547</v>
      </c>
      <c r="K111" s="115" t="s">
        <v>547</v>
      </c>
      <c r="L111" s="115" t="s">
        <v>547</v>
      </c>
      <c r="M111" s="115" t="s">
        <v>547</v>
      </c>
      <c r="N111" s="115"/>
      <c r="O111" s="115"/>
      <c r="P111" s="115"/>
      <c r="Q111" s="115"/>
      <c r="R111" s="115" t="s">
        <v>547</v>
      </c>
      <c r="S111" s="115" t="s">
        <v>547</v>
      </c>
      <c r="T111" s="115" t="s">
        <v>547</v>
      </c>
      <c r="U111" s="115" t="s">
        <v>547</v>
      </c>
      <c r="V111" s="115" t="s">
        <v>547</v>
      </c>
      <c r="W111" s="95"/>
      <c r="X111" s="95"/>
      <c r="Y111" s="95"/>
      <c r="Z111" s="95"/>
      <c r="AA111" s="95"/>
      <c r="AB111" s="95"/>
      <c r="AC111" s="95" t="s">
        <v>547</v>
      </c>
      <c r="AD111" s="95" t="s">
        <v>547</v>
      </c>
      <c r="AE111" s="95" t="s">
        <v>547</v>
      </c>
      <c r="AF111" s="95" t="s">
        <v>547</v>
      </c>
      <c r="AG111" s="95" t="s">
        <v>547</v>
      </c>
      <c r="AH111" s="95" t="s">
        <v>547</v>
      </c>
    </row>
    <row r="112" spans="1:34" x14ac:dyDescent="0.15">
      <c r="A112" s="63" t="s">
        <v>723</v>
      </c>
      <c r="B112" s="101" t="s">
        <v>827</v>
      </c>
      <c r="C112" s="41" t="s">
        <v>762</v>
      </c>
      <c r="D112" s="269" t="s">
        <v>894</v>
      </c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</row>
    <row r="113" spans="1:34" x14ac:dyDescent="0.15">
      <c r="A113" s="63" t="s">
        <v>724</v>
      </c>
      <c r="B113" s="101" t="s">
        <v>828</v>
      </c>
      <c r="C113" s="41" t="s">
        <v>763</v>
      </c>
      <c r="D113" s="269" t="s">
        <v>895</v>
      </c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</row>
    <row r="114" spans="1:34" ht="21" x14ac:dyDescent="0.15">
      <c r="A114" s="63" t="s">
        <v>725</v>
      </c>
      <c r="B114" s="101" t="s">
        <v>829</v>
      </c>
      <c r="C114" s="41" t="s">
        <v>764</v>
      </c>
      <c r="D114" s="269" t="s">
        <v>896</v>
      </c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</row>
    <row r="115" spans="1:34" x14ac:dyDescent="0.15">
      <c r="A115" s="63" t="s">
        <v>593</v>
      </c>
      <c r="B115" s="101" t="s">
        <v>412</v>
      </c>
      <c r="C115" s="41" t="s">
        <v>262</v>
      </c>
      <c r="D115" s="269" t="s">
        <v>661</v>
      </c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</row>
    <row r="116" spans="1:34" x14ac:dyDescent="0.15">
      <c r="A116" s="63" t="s">
        <v>985</v>
      </c>
      <c r="B116" s="101" t="s">
        <v>830</v>
      </c>
      <c r="C116" s="41" t="s">
        <v>765</v>
      </c>
      <c r="D116" s="269" t="s">
        <v>897</v>
      </c>
      <c r="E116" s="115"/>
      <c r="F116" s="115"/>
      <c r="G116" s="115"/>
      <c r="H116" s="115"/>
      <c r="I116" s="115" t="s">
        <v>976</v>
      </c>
      <c r="J116" s="115" t="s">
        <v>976</v>
      </c>
      <c r="K116" s="115" t="s">
        <v>976</v>
      </c>
      <c r="L116" s="115" t="s">
        <v>976</v>
      </c>
      <c r="M116" s="115" t="s">
        <v>976</v>
      </c>
      <c r="N116" s="115"/>
      <c r="O116" s="115"/>
      <c r="P116" s="115"/>
      <c r="Q116" s="115"/>
      <c r="R116" s="115" t="s">
        <v>976</v>
      </c>
      <c r="S116" s="115" t="s">
        <v>976</v>
      </c>
      <c r="T116" s="115" t="s">
        <v>976</v>
      </c>
      <c r="U116" s="115" t="s">
        <v>976</v>
      </c>
      <c r="V116" s="115" t="s">
        <v>976</v>
      </c>
      <c r="W116" s="95"/>
      <c r="X116" s="95"/>
      <c r="Y116" s="95"/>
      <c r="Z116" s="95"/>
      <c r="AA116" s="95"/>
      <c r="AB116" s="95"/>
      <c r="AC116" s="95" t="s">
        <v>976</v>
      </c>
      <c r="AD116" s="95" t="s">
        <v>976</v>
      </c>
      <c r="AE116" s="95" t="s">
        <v>976</v>
      </c>
      <c r="AF116" s="95" t="s">
        <v>976</v>
      </c>
      <c r="AG116" s="95" t="s">
        <v>976</v>
      </c>
      <c r="AH116" s="95" t="s">
        <v>976</v>
      </c>
    </row>
    <row r="117" spans="1:34" x14ac:dyDescent="0.15">
      <c r="A117" s="63" t="s">
        <v>726</v>
      </c>
      <c r="B117" s="101" t="s">
        <v>831</v>
      </c>
      <c r="C117" s="41" t="s">
        <v>766</v>
      </c>
      <c r="D117" s="269" t="s">
        <v>898</v>
      </c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95"/>
      <c r="X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</row>
    <row r="118" spans="1:34" ht="21" x14ac:dyDescent="0.15">
      <c r="A118" s="63" t="s">
        <v>727</v>
      </c>
      <c r="B118" s="101" t="s">
        <v>413</v>
      </c>
      <c r="C118" s="41" t="s">
        <v>263</v>
      </c>
      <c r="D118" s="269" t="s">
        <v>899</v>
      </c>
      <c r="E118" s="115"/>
      <c r="F118" s="115"/>
      <c r="G118" s="115"/>
      <c r="H118" s="115"/>
      <c r="I118" s="115" t="s">
        <v>976</v>
      </c>
      <c r="J118" s="115" t="s">
        <v>976</v>
      </c>
      <c r="K118" s="115" t="s">
        <v>976</v>
      </c>
      <c r="L118" s="115" t="s">
        <v>976</v>
      </c>
      <c r="M118" s="115" t="s">
        <v>976</v>
      </c>
      <c r="N118" s="115"/>
      <c r="O118" s="115"/>
      <c r="P118" s="115"/>
      <c r="Q118" s="115"/>
      <c r="R118" s="115" t="s">
        <v>976</v>
      </c>
      <c r="S118" s="115" t="s">
        <v>976</v>
      </c>
      <c r="T118" s="115" t="s">
        <v>976</v>
      </c>
      <c r="U118" s="115" t="s">
        <v>976</v>
      </c>
      <c r="V118" s="115" t="s">
        <v>976</v>
      </c>
      <c r="W118" s="95"/>
      <c r="X118" s="95"/>
      <c r="Y118" s="95"/>
      <c r="Z118" s="95"/>
      <c r="AA118" s="95"/>
      <c r="AB118" s="95"/>
      <c r="AC118" s="95" t="s">
        <v>976</v>
      </c>
      <c r="AD118" s="95" t="s">
        <v>976</v>
      </c>
      <c r="AE118" s="95" t="s">
        <v>976</v>
      </c>
      <c r="AF118" s="95" t="s">
        <v>976</v>
      </c>
      <c r="AG118" s="95" t="s">
        <v>976</v>
      </c>
      <c r="AH118" s="95" t="s">
        <v>976</v>
      </c>
    </row>
    <row r="119" spans="1:34" ht="21" x14ac:dyDescent="0.15">
      <c r="A119" s="63" t="s">
        <v>986</v>
      </c>
      <c r="B119" s="101" t="s">
        <v>981</v>
      </c>
      <c r="C119" s="41" t="s">
        <v>767</v>
      </c>
      <c r="D119" s="269" t="s">
        <v>900</v>
      </c>
      <c r="E119" s="115"/>
      <c r="F119" s="115"/>
      <c r="G119" s="115"/>
      <c r="H119" s="115"/>
      <c r="I119" s="115" t="s">
        <v>976</v>
      </c>
      <c r="J119" s="115" t="s">
        <v>976</v>
      </c>
      <c r="K119" s="115" t="s">
        <v>976</v>
      </c>
      <c r="L119" s="115" t="s">
        <v>976</v>
      </c>
      <c r="M119" s="115" t="s">
        <v>976</v>
      </c>
      <c r="N119" s="115"/>
      <c r="O119" s="115"/>
      <c r="P119" s="115"/>
      <c r="Q119" s="115"/>
      <c r="R119" s="115" t="s">
        <v>976</v>
      </c>
      <c r="S119" s="115" t="s">
        <v>976</v>
      </c>
      <c r="T119" s="115" t="s">
        <v>976</v>
      </c>
      <c r="U119" s="115" t="s">
        <v>976</v>
      </c>
      <c r="V119" s="115" t="s">
        <v>976</v>
      </c>
      <c r="W119" s="95"/>
      <c r="X119" s="95"/>
      <c r="Y119" s="95"/>
      <c r="Z119" s="95"/>
      <c r="AA119" s="95"/>
      <c r="AB119" s="95"/>
      <c r="AC119" s="95" t="s">
        <v>976</v>
      </c>
      <c r="AD119" s="95" t="s">
        <v>976</v>
      </c>
      <c r="AE119" s="95" t="s">
        <v>976</v>
      </c>
      <c r="AF119" s="95" t="s">
        <v>976</v>
      </c>
      <c r="AG119" s="95" t="s">
        <v>976</v>
      </c>
      <c r="AH119" s="95" t="s">
        <v>976</v>
      </c>
    </row>
    <row r="120" spans="1:34" ht="21" x14ac:dyDescent="0.15">
      <c r="A120" s="63" t="s">
        <v>728</v>
      </c>
      <c r="B120" s="101" t="s">
        <v>982</v>
      </c>
      <c r="C120" s="41" t="s">
        <v>768</v>
      </c>
      <c r="D120" s="269" t="s">
        <v>901</v>
      </c>
      <c r="E120" s="115"/>
      <c r="F120" s="115"/>
      <c r="G120" s="115"/>
      <c r="H120" s="115"/>
      <c r="I120" s="115" t="s">
        <v>976</v>
      </c>
      <c r="J120" s="115" t="s">
        <v>976</v>
      </c>
      <c r="K120" s="115" t="s">
        <v>976</v>
      </c>
      <c r="L120" s="115" t="s">
        <v>976</v>
      </c>
      <c r="M120" s="115" t="s">
        <v>976</v>
      </c>
      <c r="N120" s="115"/>
      <c r="O120" s="115"/>
      <c r="P120" s="115"/>
      <c r="Q120" s="115"/>
      <c r="R120" s="115" t="s">
        <v>976</v>
      </c>
      <c r="S120" s="115" t="s">
        <v>976</v>
      </c>
      <c r="T120" s="115" t="s">
        <v>976</v>
      </c>
      <c r="U120" s="115" t="s">
        <v>976</v>
      </c>
      <c r="V120" s="115" t="s">
        <v>976</v>
      </c>
      <c r="W120" s="95"/>
      <c r="X120" s="95"/>
      <c r="Y120" s="95"/>
      <c r="Z120" s="95"/>
      <c r="AA120" s="95"/>
      <c r="AB120" s="95"/>
      <c r="AC120" s="95" t="s">
        <v>976</v>
      </c>
      <c r="AD120" s="95" t="s">
        <v>976</v>
      </c>
      <c r="AE120" s="95" t="s">
        <v>976</v>
      </c>
      <c r="AF120" s="95" t="s">
        <v>976</v>
      </c>
      <c r="AG120" s="95" t="s">
        <v>976</v>
      </c>
      <c r="AH120" s="95" t="s">
        <v>976</v>
      </c>
    </row>
    <row r="121" spans="1:34" x14ac:dyDescent="0.15">
      <c r="A121" s="82" t="s">
        <v>478</v>
      </c>
      <c r="B121" s="101" t="s">
        <v>358</v>
      </c>
      <c r="C121" s="41" t="s">
        <v>178</v>
      </c>
      <c r="D121" s="271" t="s">
        <v>179</v>
      </c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</row>
    <row r="122" spans="1:34" x14ac:dyDescent="0.15">
      <c r="A122" s="63" t="s">
        <v>616</v>
      </c>
      <c r="B122" s="101" t="s">
        <v>359</v>
      </c>
      <c r="C122" s="41" t="s">
        <v>180</v>
      </c>
      <c r="D122" s="269" t="s">
        <v>181</v>
      </c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</row>
    <row r="123" spans="1:34" x14ac:dyDescent="0.15">
      <c r="A123" s="63" t="s">
        <v>594</v>
      </c>
      <c r="B123" s="101" t="s">
        <v>360</v>
      </c>
      <c r="C123" s="41" t="s">
        <v>182</v>
      </c>
      <c r="D123" s="269" t="s">
        <v>183</v>
      </c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</row>
    <row r="124" spans="1:34" x14ac:dyDescent="0.15">
      <c r="A124" s="63" t="s">
        <v>1372</v>
      </c>
      <c r="B124" s="101" t="s">
        <v>1373</v>
      </c>
      <c r="C124" s="41" t="s">
        <v>1374</v>
      </c>
      <c r="D124" s="269" t="s">
        <v>1375</v>
      </c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</row>
    <row r="125" spans="1:34" ht="21" x14ac:dyDescent="0.15">
      <c r="A125" s="63" t="s">
        <v>595</v>
      </c>
      <c r="B125" s="101" t="s">
        <v>361</v>
      </c>
      <c r="C125" s="41" t="s">
        <v>184</v>
      </c>
      <c r="D125" s="269" t="s">
        <v>185</v>
      </c>
      <c r="E125" s="115">
        <f t="shared" ref="E125:AH125" si="0">E126+E127+E128+E129</f>
        <v>0</v>
      </c>
      <c r="F125" s="115">
        <f t="shared" si="0"/>
        <v>0</v>
      </c>
      <c r="G125" s="115">
        <f t="shared" si="0"/>
        <v>0</v>
      </c>
      <c r="H125" s="115">
        <f t="shared" si="0"/>
        <v>0</v>
      </c>
      <c r="I125" s="115">
        <f t="shared" si="0"/>
        <v>0</v>
      </c>
      <c r="J125" s="115">
        <f t="shared" si="0"/>
        <v>0</v>
      </c>
      <c r="K125" s="115">
        <f t="shared" si="0"/>
        <v>0</v>
      </c>
      <c r="L125" s="115">
        <f t="shared" si="0"/>
        <v>0</v>
      </c>
      <c r="M125" s="115">
        <f t="shared" si="0"/>
        <v>0</v>
      </c>
      <c r="N125" s="115">
        <f t="shared" si="0"/>
        <v>0</v>
      </c>
      <c r="O125" s="115">
        <f t="shared" si="0"/>
        <v>0</v>
      </c>
      <c r="P125" s="115">
        <f t="shared" si="0"/>
        <v>0</v>
      </c>
      <c r="Q125" s="115">
        <f t="shared" si="0"/>
        <v>0</v>
      </c>
      <c r="R125" s="115">
        <f t="shared" si="0"/>
        <v>0</v>
      </c>
      <c r="S125" s="115">
        <f t="shared" si="0"/>
        <v>0</v>
      </c>
      <c r="T125" s="115">
        <f t="shared" si="0"/>
        <v>0</v>
      </c>
      <c r="U125" s="115">
        <f t="shared" si="0"/>
        <v>0</v>
      </c>
      <c r="V125" s="115">
        <f t="shared" si="0"/>
        <v>0</v>
      </c>
      <c r="W125" s="95">
        <f t="shared" si="0"/>
        <v>0</v>
      </c>
      <c r="X125" s="95">
        <f t="shared" si="0"/>
        <v>0</v>
      </c>
      <c r="Y125" s="95">
        <f t="shared" si="0"/>
        <v>0</v>
      </c>
      <c r="Z125" s="95">
        <f t="shared" si="0"/>
        <v>0</v>
      </c>
      <c r="AA125" s="95">
        <f t="shared" si="0"/>
        <v>0</v>
      </c>
      <c r="AB125" s="95">
        <f t="shared" si="0"/>
        <v>0</v>
      </c>
      <c r="AC125" s="95">
        <f t="shared" si="0"/>
        <v>0</v>
      </c>
      <c r="AD125" s="95">
        <f t="shared" si="0"/>
        <v>0</v>
      </c>
      <c r="AE125" s="95">
        <f t="shared" si="0"/>
        <v>0</v>
      </c>
      <c r="AF125" s="95">
        <f t="shared" si="0"/>
        <v>0</v>
      </c>
      <c r="AG125" s="95">
        <f t="shared" si="0"/>
        <v>0</v>
      </c>
      <c r="AH125" s="95">
        <f t="shared" si="0"/>
        <v>0</v>
      </c>
    </row>
    <row r="126" spans="1:34" x14ac:dyDescent="0.15">
      <c r="A126" s="63" t="s">
        <v>1328</v>
      </c>
      <c r="B126" s="101" t="s">
        <v>832</v>
      </c>
      <c r="C126" s="41" t="s">
        <v>769</v>
      </c>
      <c r="D126" s="269" t="s">
        <v>902</v>
      </c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</row>
    <row r="127" spans="1:34" ht="31.5" x14ac:dyDescent="0.15">
      <c r="A127" s="63" t="s">
        <v>729</v>
      </c>
      <c r="B127" s="101" t="s">
        <v>833</v>
      </c>
      <c r="C127" s="41" t="s">
        <v>770</v>
      </c>
      <c r="D127" s="269" t="s">
        <v>903</v>
      </c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</row>
    <row r="128" spans="1:34" ht="31.5" x14ac:dyDescent="0.15">
      <c r="A128" s="63" t="s">
        <v>1187</v>
      </c>
      <c r="B128" s="101" t="s">
        <v>834</v>
      </c>
      <c r="C128" s="41" t="s">
        <v>771</v>
      </c>
      <c r="D128" s="269" t="s">
        <v>904</v>
      </c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</row>
    <row r="129" spans="1:34" ht="42" x14ac:dyDescent="0.15">
      <c r="A129" s="63" t="s">
        <v>1188</v>
      </c>
      <c r="B129" s="101" t="s">
        <v>835</v>
      </c>
      <c r="C129" s="41" t="s">
        <v>772</v>
      </c>
      <c r="D129" s="269" t="s">
        <v>905</v>
      </c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</row>
    <row r="130" spans="1:34" x14ac:dyDescent="0.15">
      <c r="A130" s="63" t="s">
        <v>596</v>
      </c>
      <c r="B130" s="101" t="s">
        <v>362</v>
      </c>
      <c r="C130" s="41" t="s">
        <v>186</v>
      </c>
      <c r="D130" s="269" t="s">
        <v>503</v>
      </c>
      <c r="E130" s="115">
        <f>E131+E133+E134+E135+E136</f>
        <v>0</v>
      </c>
      <c r="F130" s="115">
        <f>F131+F133+F134+F135+F136</f>
        <v>0</v>
      </c>
      <c r="G130" s="115">
        <f>G131+G133+G134+G135+G136</f>
        <v>0</v>
      </c>
      <c r="H130" s="115">
        <f>H131+H133+H134+H135+H136</f>
        <v>0</v>
      </c>
      <c r="I130" s="115">
        <f>I133+I134+I135+I136</f>
        <v>0</v>
      </c>
      <c r="J130" s="115">
        <f>J133+J134+J135+J136</f>
        <v>0</v>
      </c>
      <c r="K130" s="115">
        <f>K133+K134+K135+K136</f>
        <v>0</v>
      </c>
      <c r="L130" s="115">
        <f>L133+L134+L135+L136</f>
        <v>0</v>
      </c>
      <c r="M130" s="115">
        <f>M133+M134+M135+M136</f>
        <v>0</v>
      </c>
      <c r="N130" s="115">
        <f>N131+N133+N134+N135+N136</f>
        <v>0</v>
      </c>
      <c r="O130" s="115">
        <f>O131+O133+O134+O135+O136</f>
        <v>0</v>
      </c>
      <c r="P130" s="115">
        <f>P131+P133+P134+P135+P136</f>
        <v>0</v>
      </c>
      <c r="Q130" s="115">
        <f>Q131+Q133+Q134+Q135+Q136</f>
        <v>0</v>
      </c>
      <c r="R130" s="115">
        <f>R133+R134+R135+R136</f>
        <v>0</v>
      </c>
      <c r="S130" s="115">
        <f>S133+S134+S135+S136</f>
        <v>0</v>
      </c>
      <c r="T130" s="115">
        <f>T133+T134+T135+T136</f>
        <v>0</v>
      </c>
      <c r="U130" s="115">
        <f>U133+U134+U135+U136</f>
        <v>0</v>
      </c>
      <c r="V130" s="115">
        <f>V133+V134+V135+V136</f>
        <v>0</v>
      </c>
      <c r="W130" s="95">
        <f t="shared" ref="W130:AB130" si="1">W131+W133+W134+W135+W136</f>
        <v>0</v>
      </c>
      <c r="X130" s="95">
        <f t="shared" si="1"/>
        <v>0</v>
      </c>
      <c r="Y130" s="95">
        <f t="shared" si="1"/>
        <v>0</v>
      </c>
      <c r="Z130" s="95">
        <f t="shared" si="1"/>
        <v>0</v>
      </c>
      <c r="AA130" s="95">
        <f t="shared" si="1"/>
        <v>0</v>
      </c>
      <c r="AB130" s="95">
        <f t="shared" si="1"/>
        <v>0</v>
      </c>
      <c r="AC130" s="95">
        <f t="shared" ref="AC130:AH130" si="2">AC133+AC134+AC135+AC136</f>
        <v>0</v>
      </c>
      <c r="AD130" s="95">
        <f t="shared" si="2"/>
        <v>0</v>
      </c>
      <c r="AE130" s="95">
        <f t="shared" si="2"/>
        <v>0</v>
      </c>
      <c r="AF130" s="95">
        <f t="shared" si="2"/>
        <v>0</v>
      </c>
      <c r="AG130" s="95">
        <f t="shared" si="2"/>
        <v>0</v>
      </c>
      <c r="AH130" s="95">
        <f t="shared" si="2"/>
        <v>0</v>
      </c>
    </row>
    <row r="131" spans="1:34" x14ac:dyDescent="0.15">
      <c r="A131" s="63" t="s">
        <v>617</v>
      </c>
      <c r="B131" s="101" t="s">
        <v>493</v>
      </c>
      <c r="C131" s="41" t="s">
        <v>483</v>
      </c>
      <c r="D131" s="269" t="s">
        <v>504</v>
      </c>
      <c r="E131" s="115"/>
      <c r="F131" s="115"/>
      <c r="G131" s="115"/>
      <c r="H131" s="115"/>
      <c r="I131" s="221" t="s">
        <v>976</v>
      </c>
      <c r="J131" s="221" t="s">
        <v>976</v>
      </c>
      <c r="K131" s="221" t="s">
        <v>976</v>
      </c>
      <c r="L131" s="221" t="s">
        <v>976</v>
      </c>
      <c r="M131" s="221" t="s">
        <v>976</v>
      </c>
      <c r="N131" s="115"/>
      <c r="O131" s="115"/>
      <c r="P131" s="115"/>
      <c r="Q131" s="115"/>
      <c r="R131" s="221" t="s">
        <v>976</v>
      </c>
      <c r="S131" s="221" t="s">
        <v>976</v>
      </c>
      <c r="T131" s="221" t="s">
        <v>976</v>
      </c>
      <c r="U131" s="221" t="s">
        <v>976</v>
      </c>
      <c r="V131" s="221" t="s">
        <v>976</v>
      </c>
      <c r="W131" s="95"/>
      <c r="X131" s="95"/>
      <c r="Y131" s="95"/>
      <c r="Z131" s="95"/>
      <c r="AA131" s="95"/>
      <c r="AB131" s="95"/>
      <c r="AC131" s="342" t="s">
        <v>976</v>
      </c>
      <c r="AD131" s="342" t="s">
        <v>976</v>
      </c>
      <c r="AE131" s="342" t="s">
        <v>976</v>
      </c>
      <c r="AF131" s="342" t="s">
        <v>976</v>
      </c>
      <c r="AG131" s="342" t="s">
        <v>976</v>
      </c>
      <c r="AH131" s="342" t="s">
        <v>976</v>
      </c>
    </row>
    <row r="132" spans="1:34" x14ac:dyDescent="0.15">
      <c r="A132" s="63" t="s">
        <v>597</v>
      </c>
      <c r="B132" s="101" t="s">
        <v>494</v>
      </c>
      <c r="C132" s="41" t="s">
        <v>479</v>
      </c>
      <c r="D132" s="269" t="s">
        <v>505</v>
      </c>
      <c r="E132" s="115"/>
      <c r="F132" s="115"/>
      <c r="G132" s="115"/>
      <c r="H132" s="115"/>
      <c r="I132" s="221" t="s">
        <v>976</v>
      </c>
      <c r="J132" s="221" t="s">
        <v>976</v>
      </c>
      <c r="K132" s="221" t="s">
        <v>976</v>
      </c>
      <c r="L132" s="221" t="s">
        <v>976</v>
      </c>
      <c r="M132" s="221" t="s">
        <v>976</v>
      </c>
      <c r="N132" s="115"/>
      <c r="O132" s="115"/>
      <c r="P132" s="115"/>
      <c r="Q132" s="115"/>
      <c r="R132" s="221" t="s">
        <v>976</v>
      </c>
      <c r="S132" s="221" t="s">
        <v>976</v>
      </c>
      <c r="T132" s="221" t="s">
        <v>976</v>
      </c>
      <c r="U132" s="221" t="s">
        <v>976</v>
      </c>
      <c r="V132" s="221" t="s">
        <v>976</v>
      </c>
      <c r="W132" s="95"/>
      <c r="X132" s="95"/>
      <c r="Y132" s="95"/>
      <c r="Z132" s="95"/>
      <c r="AA132" s="95"/>
      <c r="AB132" s="95"/>
      <c r="AC132" s="342" t="s">
        <v>976</v>
      </c>
      <c r="AD132" s="342" t="s">
        <v>976</v>
      </c>
      <c r="AE132" s="342" t="s">
        <v>976</v>
      </c>
      <c r="AF132" s="342" t="s">
        <v>976</v>
      </c>
      <c r="AG132" s="342" t="s">
        <v>976</v>
      </c>
      <c r="AH132" s="342" t="s">
        <v>976</v>
      </c>
    </row>
    <row r="133" spans="1:34" x14ac:dyDescent="0.15">
      <c r="A133" s="63" t="s">
        <v>730</v>
      </c>
      <c r="B133" s="101" t="s">
        <v>495</v>
      </c>
      <c r="C133" s="41" t="s">
        <v>484</v>
      </c>
      <c r="D133" s="269" t="s">
        <v>96</v>
      </c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</row>
    <row r="134" spans="1:34" x14ac:dyDescent="0.15">
      <c r="A134" s="147" t="s">
        <v>731</v>
      </c>
      <c r="B134" s="101" t="s">
        <v>496</v>
      </c>
      <c r="C134" s="41" t="s">
        <v>485</v>
      </c>
      <c r="D134" s="272" t="s">
        <v>906</v>
      </c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</row>
    <row r="135" spans="1:34" ht="21" x14ac:dyDescent="0.15">
      <c r="A135" s="63" t="s">
        <v>1142</v>
      </c>
      <c r="B135" s="101" t="s">
        <v>646</v>
      </c>
      <c r="C135" s="41" t="s">
        <v>773</v>
      </c>
      <c r="D135" s="269" t="s">
        <v>188</v>
      </c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</row>
    <row r="136" spans="1:34" x14ac:dyDescent="0.15">
      <c r="A136" s="63" t="s">
        <v>598</v>
      </c>
      <c r="B136" s="101" t="s">
        <v>836</v>
      </c>
      <c r="C136" s="41" t="s">
        <v>774</v>
      </c>
      <c r="D136" s="269" t="s">
        <v>190</v>
      </c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</row>
    <row r="137" spans="1:34" x14ac:dyDescent="0.15">
      <c r="A137" s="63" t="s">
        <v>1376</v>
      </c>
      <c r="B137" s="101" t="s">
        <v>837</v>
      </c>
      <c r="C137" s="41" t="s">
        <v>775</v>
      </c>
      <c r="D137" s="269" t="s">
        <v>907</v>
      </c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</row>
    <row r="138" spans="1:34" ht="21" x14ac:dyDescent="0.15">
      <c r="A138" s="143" t="s">
        <v>1788</v>
      </c>
      <c r="B138" s="101" t="s">
        <v>1789</v>
      </c>
      <c r="C138" s="41" t="s">
        <v>1790</v>
      </c>
      <c r="D138" s="269" t="s">
        <v>1791</v>
      </c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</row>
    <row r="139" spans="1:34" ht="21" x14ac:dyDescent="0.15">
      <c r="A139" s="343" t="s">
        <v>2248</v>
      </c>
      <c r="B139" s="471" t="s">
        <v>2249</v>
      </c>
      <c r="C139" s="469" t="s">
        <v>2250</v>
      </c>
      <c r="D139" s="470" t="s">
        <v>2251</v>
      </c>
      <c r="E139" s="115">
        <f>Таблица2000_1!E169+Таблица2000_1!P169</f>
        <v>0</v>
      </c>
      <c r="F139" s="115">
        <f>Таблица2000_1!F169+Таблица2000_1!Q169</f>
        <v>0</v>
      </c>
      <c r="G139" s="115">
        <f>Таблица2000_1!G169+Таблица2000_1!R169</f>
        <v>0</v>
      </c>
      <c r="H139" s="115">
        <f>Таблица2000_1!H169+Таблица2000_1!S169</f>
        <v>0</v>
      </c>
      <c r="I139" s="115">
        <f>Таблица2000_1!J169+Таблица2000_1!U169</f>
        <v>0</v>
      </c>
      <c r="J139" s="115">
        <f>Таблица2000_1!L169+Таблица2000_1!W169</f>
        <v>0</v>
      </c>
      <c r="K139" s="115">
        <f>Таблица2000_1!M169+Таблица2000_1!X169</f>
        <v>0</v>
      </c>
      <c r="L139" s="115">
        <f>Таблица2000_1!N169+Таблица2000_1!Y169</f>
        <v>0</v>
      </c>
      <c r="M139" s="115">
        <f>Таблица2000_1!O169+Таблица2000_1!Z169</f>
        <v>0</v>
      </c>
      <c r="N139" s="115"/>
      <c r="O139" s="115"/>
      <c r="P139" s="115"/>
      <c r="Q139" s="115"/>
      <c r="R139" s="115"/>
      <c r="S139" s="115"/>
      <c r="T139" s="115"/>
      <c r="U139" s="115"/>
      <c r="V139" s="11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</row>
    <row r="140" spans="1:34" x14ac:dyDescent="0.15">
      <c r="A140" s="63" t="s">
        <v>97</v>
      </c>
      <c r="B140" s="101" t="s">
        <v>363</v>
      </c>
      <c r="C140" s="41" t="s">
        <v>187</v>
      </c>
      <c r="D140" s="269" t="s">
        <v>1189</v>
      </c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</row>
    <row r="141" spans="1:34" x14ac:dyDescent="0.15">
      <c r="A141" s="63" t="s">
        <v>1190</v>
      </c>
      <c r="B141" s="101" t="s">
        <v>838</v>
      </c>
      <c r="C141" s="41" t="s">
        <v>776</v>
      </c>
      <c r="D141" s="269" t="s">
        <v>1191</v>
      </c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</row>
    <row r="142" spans="1:34" x14ac:dyDescent="0.15">
      <c r="A142" s="63" t="s">
        <v>1377</v>
      </c>
      <c r="B142" s="101" t="s">
        <v>839</v>
      </c>
      <c r="C142" s="41" t="s">
        <v>777</v>
      </c>
      <c r="D142" s="269" t="s">
        <v>908</v>
      </c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</row>
    <row r="143" spans="1:34" x14ac:dyDescent="0.15">
      <c r="A143" s="143" t="s">
        <v>1792</v>
      </c>
      <c r="B143" s="101" t="s">
        <v>1793</v>
      </c>
      <c r="C143" s="41" t="s">
        <v>778</v>
      </c>
      <c r="D143" s="269" t="s">
        <v>1798</v>
      </c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</row>
    <row r="144" spans="1:34" x14ac:dyDescent="0.15">
      <c r="A144" s="63" t="s">
        <v>1329</v>
      </c>
      <c r="B144" s="101" t="s">
        <v>840</v>
      </c>
      <c r="C144" s="41" t="s">
        <v>779</v>
      </c>
      <c r="D144" s="269" t="s">
        <v>909</v>
      </c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</row>
    <row r="145" spans="1:34" x14ac:dyDescent="0.15">
      <c r="A145" s="63" t="s">
        <v>1330</v>
      </c>
      <c r="B145" s="101" t="s">
        <v>841</v>
      </c>
      <c r="C145" s="41" t="s">
        <v>780</v>
      </c>
      <c r="D145" s="269" t="s">
        <v>506</v>
      </c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</row>
    <row r="146" spans="1:34" ht="21" x14ac:dyDescent="0.15">
      <c r="A146" s="63" t="s">
        <v>1378</v>
      </c>
      <c r="B146" s="101" t="s">
        <v>842</v>
      </c>
      <c r="C146" s="41" t="s">
        <v>781</v>
      </c>
      <c r="D146" s="269" t="s">
        <v>910</v>
      </c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</row>
    <row r="147" spans="1:34" x14ac:dyDescent="0.15">
      <c r="A147" s="63" t="s">
        <v>1331</v>
      </c>
      <c r="B147" s="101" t="s">
        <v>843</v>
      </c>
      <c r="C147" s="41" t="s">
        <v>1351</v>
      </c>
      <c r="D147" s="269" t="s">
        <v>911</v>
      </c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95"/>
      <c r="X147" s="95"/>
      <c r="Y147" s="95"/>
      <c r="Z147" s="95"/>
      <c r="AA147" s="95"/>
      <c r="AB147" s="95"/>
      <c r="AC147" s="342" t="s">
        <v>976</v>
      </c>
      <c r="AD147" s="342" t="s">
        <v>976</v>
      </c>
      <c r="AE147" s="342" t="s">
        <v>976</v>
      </c>
      <c r="AF147" s="342" t="s">
        <v>976</v>
      </c>
      <c r="AG147" s="342" t="s">
        <v>976</v>
      </c>
      <c r="AH147" s="342" t="s">
        <v>976</v>
      </c>
    </row>
    <row r="148" spans="1:34" x14ac:dyDescent="0.15">
      <c r="A148" s="63" t="s">
        <v>1332</v>
      </c>
      <c r="B148" s="101" t="s">
        <v>1350</v>
      </c>
      <c r="C148" s="41" t="s">
        <v>1794</v>
      </c>
      <c r="D148" s="269" t="s">
        <v>912</v>
      </c>
      <c r="E148" s="115"/>
      <c r="F148" s="115"/>
      <c r="G148" s="115"/>
      <c r="H148" s="115"/>
      <c r="I148" s="221" t="s">
        <v>976</v>
      </c>
      <c r="J148" s="221" t="s">
        <v>976</v>
      </c>
      <c r="K148" s="221" t="s">
        <v>976</v>
      </c>
      <c r="L148" s="221" t="s">
        <v>976</v>
      </c>
      <c r="M148" s="221" t="s">
        <v>976</v>
      </c>
      <c r="N148" s="115"/>
      <c r="O148" s="115"/>
      <c r="P148" s="115"/>
      <c r="Q148" s="115"/>
      <c r="R148" s="221" t="s">
        <v>976</v>
      </c>
      <c r="S148" s="221" t="s">
        <v>976</v>
      </c>
      <c r="T148" s="221" t="s">
        <v>976</v>
      </c>
      <c r="U148" s="221" t="s">
        <v>976</v>
      </c>
      <c r="V148" s="221" t="s">
        <v>976</v>
      </c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</row>
    <row r="149" spans="1:34" x14ac:dyDescent="0.15">
      <c r="A149" s="143" t="s">
        <v>1795</v>
      </c>
      <c r="B149" s="101" t="s">
        <v>1796</v>
      </c>
      <c r="C149" s="41" t="s">
        <v>1797</v>
      </c>
      <c r="D149" s="269" t="s">
        <v>1799</v>
      </c>
      <c r="E149" s="115"/>
      <c r="F149" s="115"/>
      <c r="G149" s="115"/>
      <c r="H149" s="115"/>
      <c r="I149" s="221"/>
      <c r="J149" s="221"/>
      <c r="K149" s="221"/>
      <c r="L149" s="221"/>
      <c r="M149" s="221"/>
      <c r="N149" s="115"/>
      <c r="O149" s="115"/>
      <c r="P149" s="115"/>
      <c r="Q149" s="115"/>
      <c r="R149" s="221"/>
      <c r="S149" s="221"/>
      <c r="T149" s="221"/>
      <c r="U149" s="221"/>
      <c r="V149" s="221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</row>
    <row r="150" spans="1:34" x14ac:dyDescent="0.15">
      <c r="A150" s="63" t="s">
        <v>599</v>
      </c>
      <c r="B150" s="101" t="s">
        <v>364</v>
      </c>
      <c r="C150" s="41" t="s">
        <v>189</v>
      </c>
      <c r="D150" s="272" t="s">
        <v>192</v>
      </c>
      <c r="E150" s="402">
        <f>E151+E152+E153+E154+E155+E156</f>
        <v>0</v>
      </c>
      <c r="F150" s="402">
        <f t="shared" ref="F150:H150" si="3">F151+F152+F153+F154+F155+F156</f>
        <v>0</v>
      </c>
      <c r="G150" s="402">
        <f t="shared" si="3"/>
        <v>0</v>
      </c>
      <c r="H150" s="402">
        <f t="shared" si="3"/>
        <v>0</v>
      </c>
      <c r="I150" s="402">
        <f t="shared" ref="I150:AG150" si="4">I151+I152+I153+I154+I156</f>
        <v>0</v>
      </c>
      <c r="J150" s="402">
        <f t="shared" si="4"/>
        <v>0</v>
      </c>
      <c r="K150" s="402">
        <f t="shared" si="4"/>
        <v>0</v>
      </c>
      <c r="L150" s="402">
        <f t="shared" si="4"/>
        <v>0</v>
      </c>
      <c r="M150" s="402">
        <f t="shared" si="4"/>
        <v>0</v>
      </c>
      <c r="N150" s="402">
        <f>N151+N152+N153+N154+N155+N156</f>
        <v>0</v>
      </c>
      <c r="O150" s="402">
        <f t="shared" ref="O150:Q150" si="5">O151+O152+O153+O154+O155+O156</f>
        <v>0</v>
      </c>
      <c r="P150" s="402">
        <f t="shared" si="5"/>
        <v>0</v>
      </c>
      <c r="Q150" s="402">
        <f t="shared" si="5"/>
        <v>0</v>
      </c>
      <c r="R150" s="402">
        <f t="shared" si="4"/>
        <v>0</v>
      </c>
      <c r="S150" s="402">
        <f t="shared" si="4"/>
        <v>0</v>
      </c>
      <c r="T150" s="402">
        <f t="shared" si="4"/>
        <v>0</v>
      </c>
      <c r="U150" s="402">
        <f t="shared" si="4"/>
        <v>0</v>
      </c>
      <c r="V150" s="402">
        <f t="shared" si="4"/>
        <v>0</v>
      </c>
      <c r="W150" s="402">
        <f>W151+W152+W153+W154+W155+W156</f>
        <v>0</v>
      </c>
      <c r="X150" s="402">
        <f t="shared" ref="X150:AB150" si="6">X151+X152+X153+X154+X155+X156</f>
        <v>0</v>
      </c>
      <c r="Y150" s="402">
        <f t="shared" si="6"/>
        <v>0</v>
      </c>
      <c r="Z150" s="402">
        <f t="shared" si="6"/>
        <v>0</v>
      </c>
      <c r="AA150" s="402">
        <f t="shared" si="6"/>
        <v>0</v>
      </c>
      <c r="AB150" s="402">
        <f t="shared" si="6"/>
        <v>0</v>
      </c>
      <c r="AC150" s="402">
        <f t="shared" si="4"/>
        <v>0</v>
      </c>
      <c r="AD150" s="402">
        <f t="shared" si="4"/>
        <v>0</v>
      </c>
      <c r="AE150" s="402">
        <f t="shared" si="4"/>
        <v>0</v>
      </c>
      <c r="AF150" s="402">
        <f t="shared" si="4"/>
        <v>0</v>
      </c>
      <c r="AG150" s="402">
        <f t="shared" si="4"/>
        <v>0</v>
      </c>
      <c r="AH150" s="402">
        <f>AH151+AH152+AH153+AH154+AH156</f>
        <v>0</v>
      </c>
    </row>
    <row r="151" spans="1:34" x14ac:dyDescent="0.15">
      <c r="A151" s="63" t="s">
        <v>600</v>
      </c>
      <c r="B151" s="101" t="s">
        <v>497</v>
      </c>
      <c r="C151" s="41" t="s">
        <v>486</v>
      </c>
      <c r="D151" s="272" t="s">
        <v>507</v>
      </c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</row>
    <row r="152" spans="1:34" ht="21" x14ac:dyDescent="0.15">
      <c r="A152" s="63" t="s">
        <v>618</v>
      </c>
      <c r="B152" s="101" t="s">
        <v>498</v>
      </c>
      <c r="C152" s="41" t="s">
        <v>487</v>
      </c>
      <c r="D152" s="272" t="s">
        <v>508</v>
      </c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</row>
    <row r="153" spans="1:34" x14ac:dyDescent="0.15">
      <c r="A153" s="63" t="s">
        <v>601</v>
      </c>
      <c r="B153" s="101" t="s">
        <v>499</v>
      </c>
      <c r="C153" s="41" t="s">
        <v>488</v>
      </c>
      <c r="D153" s="272" t="s">
        <v>193</v>
      </c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</row>
    <row r="154" spans="1:34" ht="21" x14ac:dyDescent="0.15">
      <c r="A154" s="63" t="s">
        <v>619</v>
      </c>
      <c r="B154" s="101" t="s">
        <v>500</v>
      </c>
      <c r="C154" s="41" t="s">
        <v>489</v>
      </c>
      <c r="D154" s="269" t="s">
        <v>194</v>
      </c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</row>
    <row r="155" spans="1:34" ht="31.5" x14ac:dyDescent="0.15">
      <c r="A155" s="63" t="s">
        <v>692</v>
      </c>
      <c r="B155" s="101" t="s">
        <v>687</v>
      </c>
      <c r="C155" s="41" t="s">
        <v>685</v>
      </c>
      <c r="D155" s="269" t="s">
        <v>662</v>
      </c>
      <c r="E155" s="115"/>
      <c r="F155" s="115"/>
      <c r="G155" s="115"/>
      <c r="H155" s="115"/>
      <c r="I155" s="115" t="s">
        <v>976</v>
      </c>
      <c r="J155" s="115" t="s">
        <v>976</v>
      </c>
      <c r="K155" s="115" t="s">
        <v>976</v>
      </c>
      <c r="L155" s="115" t="s">
        <v>976</v>
      </c>
      <c r="M155" s="115" t="s">
        <v>976</v>
      </c>
      <c r="N155" s="115"/>
      <c r="O155" s="115"/>
      <c r="P155" s="115"/>
      <c r="Q155" s="115"/>
      <c r="R155" s="115" t="s">
        <v>976</v>
      </c>
      <c r="S155" s="115" t="s">
        <v>976</v>
      </c>
      <c r="T155" s="115" t="s">
        <v>976</v>
      </c>
      <c r="U155" s="115" t="s">
        <v>976</v>
      </c>
      <c r="V155" s="115" t="s">
        <v>976</v>
      </c>
      <c r="W155" s="95"/>
      <c r="X155" s="95"/>
      <c r="Y155" s="95"/>
      <c r="Z155" s="95"/>
      <c r="AA155" s="95"/>
      <c r="AB155" s="95"/>
      <c r="AC155" s="115" t="s">
        <v>976</v>
      </c>
      <c r="AD155" s="115" t="s">
        <v>976</v>
      </c>
      <c r="AE155" s="115" t="s">
        <v>976</v>
      </c>
      <c r="AF155" s="115" t="s">
        <v>976</v>
      </c>
      <c r="AG155" s="115" t="s">
        <v>976</v>
      </c>
      <c r="AH155" s="115" t="s">
        <v>976</v>
      </c>
    </row>
    <row r="156" spans="1:34" x14ac:dyDescent="0.15">
      <c r="A156" s="63" t="s">
        <v>693</v>
      </c>
      <c r="B156" s="101" t="s">
        <v>688</v>
      </c>
      <c r="C156" s="41" t="s">
        <v>686</v>
      </c>
      <c r="D156" s="269" t="s">
        <v>2274</v>
      </c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95"/>
      <c r="X156" s="95"/>
      <c r="Y156" s="95"/>
      <c r="Z156" s="115"/>
      <c r="AA156" s="95"/>
      <c r="AB156" s="95"/>
      <c r="AC156" s="95"/>
      <c r="AD156" s="95"/>
      <c r="AE156" s="95"/>
      <c r="AF156" s="95"/>
      <c r="AG156" s="95"/>
      <c r="AH156" s="115"/>
    </row>
    <row r="157" spans="1:34" x14ac:dyDescent="0.15">
      <c r="A157" s="63" t="s">
        <v>1333</v>
      </c>
      <c r="B157" s="101" t="s">
        <v>844</v>
      </c>
      <c r="C157" s="41" t="s">
        <v>782</v>
      </c>
      <c r="D157" s="269" t="s">
        <v>913</v>
      </c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95"/>
      <c r="X157" s="95"/>
      <c r="Y157" s="95"/>
      <c r="Z157" s="115"/>
      <c r="AA157" s="95"/>
      <c r="AB157" s="95"/>
      <c r="AC157" s="95"/>
      <c r="AD157" s="95"/>
      <c r="AE157" s="95"/>
      <c r="AF157" s="95"/>
      <c r="AG157" s="95"/>
      <c r="AH157" s="115"/>
    </row>
    <row r="158" spans="1:34" ht="21" x14ac:dyDescent="0.15">
      <c r="A158" s="63" t="s">
        <v>732</v>
      </c>
      <c r="B158" s="101" t="s">
        <v>365</v>
      </c>
      <c r="C158" s="41" t="s">
        <v>191</v>
      </c>
      <c r="D158" s="269" t="s">
        <v>914</v>
      </c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</row>
    <row r="159" spans="1:34" ht="21" x14ac:dyDescent="0.15">
      <c r="A159" s="63" t="s">
        <v>602</v>
      </c>
      <c r="B159" s="101" t="s">
        <v>845</v>
      </c>
      <c r="C159" s="41" t="s">
        <v>783</v>
      </c>
      <c r="D159" s="269" t="s">
        <v>663</v>
      </c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</row>
    <row r="160" spans="1:34" x14ac:dyDescent="0.15">
      <c r="A160" s="63" t="s">
        <v>1334</v>
      </c>
      <c r="B160" s="101" t="s">
        <v>846</v>
      </c>
      <c r="C160" s="41" t="s">
        <v>784</v>
      </c>
      <c r="D160" s="269" t="s">
        <v>915</v>
      </c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</row>
    <row r="161" spans="1:34" x14ac:dyDescent="0.15">
      <c r="A161" s="63" t="s">
        <v>1335</v>
      </c>
      <c r="B161" s="101" t="s">
        <v>847</v>
      </c>
      <c r="C161" s="41" t="s">
        <v>785</v>
      </c>
      <c r="D161" s="269" t="s">
        <v>916</v>
      </c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</row>
    <row r="162" spans="1:34" ht="21" x14ac:dyDescent="0.15">
      <c r="A162" s="63" t="s">
        <v>733</v>
      </c>
      <c r="B162" s="101" t="s">
        <v>848</v>
      </c>
      <c r="C162" s="41" t="s">
        <v>786</v>
      </c>
      <c r="D162" s="269" t="s">
        <v>509</v>
      </c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</row>
    <row r="163" spans="1:34" x14ac:dyDescent="0.15">
      <c r="A163" s="82" t="s">
        <v>510</v>
      </c>
      <c r="B163" s="101" t="s">
        <v>366</v>
      </c>
      <c r="C163" s="41" t="s">
        <v>195</v>
      </c>
      <c r="D163" s="271" t="s">
        <v>691</v>
      </c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</row>
    <row r="164" spans="1:34" ht="21" x14ac:dyDescent="0.15">
      <c r="A164" s="63" t="s">
        <v>1135</v>
      </c>
      <c r="B164" s="101" t="s">
        <v>367</v>
      </c>
      <c r="C164" s="41" t="s">
        <v>196</v>
      </c>
      <c r="D164" s="269" t="s">
        <v>98</v>
      </c>
      <c r="E164" s="115"/>
      <c r="F164" s="115"/>
      <c r="G164" s="115"/>
      <c r="H164" s="115"/>
      <c r="I164" s="221" t="s">
        <v>1</v>
      </c>
      <c r="J164" s="221" t="s">
        <v>1</v>
      </c>
      <c r="K164" s="221" t="s">
        <v>1</v>
      </c>
      <c r="L164" s="221" t="s">
        <v>1</v>
      </c>
      <c r="M164" s="221" t="s">
        <v>1</v>
      </c>
      <c r="N164" s="115"/>
      <c r="O164" s="115"/>
      <c r="P164" s="115"/>
      <c r="Q164" s="115"/>
      <c r="R164" s="221" t="s">
        <v>1</v>
      </c>
      <c r="S164" s="221" t="s">
        <v>1</v>
      </c>
      <c r="T164" s="221" t="s">
        <v>1</v>
      </c>
      <c r="U164" s="221" t="s">
        <v>1</v>
      </c>
      <c r="V164" s="221" t="s">
        <v>1</v>
      </c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</row>
    <row r="165" spans="1:34" x14ac:dyDescent="0.15">
      <c r="A165" s="63" t="s">
        <v>1336</v>
      </c>
      <c r="B165" s="101" t="s">
        <v>849</v>
      </c>
      <c r="C165" s="41" t="s">
        <v>787</v>
      </c>
      <c r="D165" s="269" t="s">
        <v>917</v>
      </c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</row>
    <row r="166" spans="1:34" ht="21" x14ac:dyDescent="0.15">
      <c r="A166" s="63" t="s">
        <v>1337</v>
      </c>
      <c r="B166" s="101" t="s">
        <v>850</v>
      </c>
      <c r="C166" s="41" t="s">
        <v>788</v>
      </c>
      <c r="D166" s="269" t="s">
        <v>918</v>
      </c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</row>
    <row r="167" spans="1:34" x14ac:dyDescent="0.15">
      <c r="A167" s="147" t="s">
        <v>1338</v>
      </c>
      <c r="B167" s="101" t="s">
        <v>368</v>
      </c>
      <c r="C167" s="41" t="s">
        <v>197</v>
      </c>
      <c r="D167" s="269" t="s">
        <v>1192</v>
      </c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</row>
    <row r="168" spans="1:34" x14ac:dyDescent="0.15">
      <c r="A168" s="63" t="s">
        <v>1193</v>
      </c>
      <c r="B168" s="101" t="s">
        <v>369</v>
      </c>
      <c r="C168" s="41" t="s">
        <v>198</v>
      </c>
      <c r="D168" s="269" t="s">
        <v>106</v>
      </c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</row>
    <row r="169" spans="1:34" ht="21" x14ac:dyDescent="0.15">
      <c r="A169" s="63" t="s">
        <v>735</v>
      </c>
      <c r="B169" s="101" t="s">
        <v>370</v>
      </c>
      <c r="C169" s="41" t="s">
        <v>200</v>
      </c>
      <c r="D169" s="269" t="s">
        <v>919</v>
      </c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</row>
    <row r="170" spans="1:34" x14ac:dyDescent="0.15">
      <c r="A170" s="63" t="s">
        <v>1339</v>
      </c>
      <c r="B170" s="101" t="s">
        <v>371</v>
      </c>
      <c r="C170" s="41" t="s">
        <v>201</v>
      </c>
      <c r="D170" s="269" t="s">
        <v>920</v>
      </c>
      <c r="E170" s="115"/>
      <c r="F170" s="115"/>
      <c r="G170" s="115"/>
      <c r="H170" s="115"/>
      <c r="I170" s="115" t="s">
        <v>976</v>
      </c>
      <c r="J170" s="115" t="s">
        <v>976</v>
      </c>
      <c r="K170" s="115" t="s">
        <v>976</v>
      </c>
      <c r="L170" s="115" t="s">
        <v>976</v>
      </c>
      <c r="M170" s="115" t="s">
        <v>976</v>
      </c>
      <c r="N170" s="115"/>
      <c r="O170" s="115"/>
      <c r="P170" s="115"/>
      <c r="Q170" s="115"/>
      <c r="R170" s="115" t="s">
        <v>976</v>
      </c>
      <c r="S170" s="115" t="s">
        <v>976</v>
      </c>
      <c r="T170" s="115" t="s">
        <v>976</v>
      </c>
      <c r="U170" s="115" t="s">
        <v>976</v>
      </c>
      <c r="V170" s="115" t="s">
        <v>976</v>
      </c>
      <c r="W170" s="95"/>
      <c r="X170" s="95"/>
      <c r="Y170" s="95"/>
      <c r="Z170" s="95"/>
      <c r="AA170" s="95"/>
      <c r="AB170" s="95"/>
      <c r="AC170" s="95" t="s">
        <v>976</v>
      </c>
      <c r="AD170" s="95" t="s">
        <v>976</v>
      </c>
      <c r="AE170" s="95" t="s">
        <v>976</v>
      </c>
      <c r="AF170" s="95" t="s">
        <v>976</v>
      </c>
      <c r="AG170" s="95" t="s">
        <v>976</v>
      </c>
      <c r="AH170" s="95" t="s">
        <v>976</v>
      </c>
    </row>
    <row r="171" spans="1:34" ht="21" x14ac:dyDescent="0.15">
      <c r="A171" s="63" t="s">
        <v>1340</v>
      </c>
      <c r="B171" s="101" t="s">
        <v>372</v>
      </c>
      <c r="C171" s="41" t="s">
        <v>202</v>
      </c>
      <c r="D171" s="269" t="s">
        <v>921</v>
      </c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95"/>
      <c r="X171" s="95"/>
      <c r="Y171" s="95"/>
      <c r="Z171" s="94" t="s">
        <v>1</v>
      </c>
      <c r="AA171" s="95"/>
      <c r="AB171" s="94" t="s">
        <v>1</v>
      </c>
      <c r="AC171" s="95"/>
      <c r="AD171" s="95"/>
      <c r="AE171" s="95"/>
      <c r="AF171" s="95"/>
      <c r="AG171" s="95"/>
      <c r="AH171" s="94" t="s">
        <v>1</v>
      </c>
    </row>
    <row r="172" spans="1:34" ht="21" x14ac:dyDescent="0.15">
      <c r="A172" s="63" t="s">
        <v>736</v>
      </c>
      <c r="B172" s="101" t="s">
        <v>851</v>
      </c>
      <c r="C172" s="41" t="s">
        <v>789</v>
      </c>
      <c r="D172" s="269" t="s">
        <v>199</v>
      </c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95"/>
      <c r="X172" s="95"/>
      <c r="Y172" s="95"/>
      <c r="Z172" s="94" t="s">
        <v>1</v>
      </c>
      <c r="AA172" s="95"/>
      <c r="AB172" s="94" t="s">
        <v>1</v>
      </c>
      <c r="AC172" s="95"/>
      <c r="AD172" s="95"/>
      <c r="AE172" s="95"/>
      <c r="AF172" s="95"/>
      <c r="AG172" s="95"/>
      <c r="AH172" s="94" t="s">
        <v>1</v>
      </c>
    </row>
    <row r="173" spans="1:34" ht="21" x14ac:dyDescent="0.15">
      <c r="A173" s="63" t="s">
        <v>1194</v>
      </c>
      <c r="B173" s="101" t="s">
        <v>852</v>
      </c>
      <c r="C173" s="41" t="s">
        <v>790</v>
      </c>
      <c r="D173" s="269" t="s">
        <v>1197</v>
      </c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95"/>
      <c r="X173" s="95"/>
      <c r="Y173" s="95"/>
      <c r="Z173" s="94" t="s">
        <v>1</v>
      </c>
      <c r="AA173" s="95"/>
      <c r="AB173" s="94" t="s">
        <v>1</v>
      </c>
      <c r="AC173" s="95"/>
      <c r="AD173" s="95"/>
      <c r="AE173" s="95"/>
      <c r="AF173" s="95"/>
      <c r="AG173" s="95"/>
      <c r="AH173" s="94" t="s">
        <v>1</v>
      </c>
    </row>
    <row r="174" spans="1:34" x14ac:dyDescent="0.15">
      <c r="A174" s="63" t="s">
        <v>1195</v>
      </c>
      <c r="B174" s="101" t="s">
        <v>853</v>
      </c>
      <c r="C174" s="41" t="s">
        <v>853</v>
      </c>
      <c r="D174" s="269" t="s">
        <v>1196</v>
      </c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95"/>
      <c r="X174" s="95"/>
      <c r="Y174" s="95"/>
      <c r="Z174" s="94" t="s">
        <v>1</v>
      </c>
      <c r="AA174" s="95"/>
      <c r="AB174" s="94" t="s">
        <v>1</v>
      </c>
      <c r="AC174" s="95"/>
      <c r="AD174" s="95"/>
      <c r="AE174" s="95"/>
      <c r="AF174" s="95"/>
      <c r="AG174" s="95"/>
      <c r="AH174" s="94" t="s">
        <v>1</v>
      </c>
    </row>
    <row r="175" spans="1:34" x14ac:dyDescent="0.15">
      <c r="A175" s="63" t="s">
        <v>612</v>
      </c>
      <c r="B175" s="101" t="s">
        <v>854</v>
      </c>
      <c r="C175" s="41" t="s">
        <v>791</v>
      </c>
      <c r="D175" s="269" t="s">
        <v>521</v>
      </c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</row>
    <row r="176" spans="1:34" ht="42" x14ac:dyDescent="0.15">
      <c r="A176" s="63" t="s">
        <v>684</v>
      </c>
      <c r="B176" s="101" t="s">
        <v>1354</v>
      </c>
      <c r="C176" s="41" t="s">
        <v>1355</v>
      </c>
      <c r="D176" s="269" t="s">
        <v>203</v>
      </c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</row>
    <row r="177" spans="1:34" x14ac:dyDescent="0.15">
      <c r="A177" s="82" t="s">
        <v>511</v>
      </c>
      <c r="B177" s="101" t="s">
        <v>373</v>
      </c>
      <c r="C177" s="41" t="s">
        <v>204</v>
      </c>
      <c r="D177" s="271" t="s">
        <v>522</v>
      </c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</row>
    <row r="178" spans="1:34" ht="21" x14ac:dyDescent="0.15">
      <c r="A178" s="63" t="s">
        <v>603</v>
      </c>
      <c r="B178" s="101" t="s">
        <v>374</v>
      </c>
      <c r="C178" s="41" t="s">
        <v>205</v>
      </c>
      <c r="D178" s="269" t="s">
        <v>523</v>
      </c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</row>
    <row r="179" spans="1:34" x14ac:dyDescent="0.15">
      <c r="A179" s="63" t="s">
        <v>604</v>
      </c>
      <c r="B179" s="101" t="s">
        <v>375</v>
      </c>
      <c r="C179" s="41" t="s">
        <v>206</v>
      </c>
      <c r="D179" s="269" t="s">
        <v>524</v>
      </c>
      <c r="E179" s="115"/>
      <c r="F179" s="115"/>
      <c r="G179" s="115"/>
      <c r="H179" s="115"/>
      <c r="I179" s="221" t="s">
        <v>1</v>
      </c>
      <c r="J179" s="221" t="s">
        <v>1</v>
      </c>
      <c r="K179" s="221" t="s">
        <v>1</v>
      </c>
      <c r="L179" s="221" t="s">
        <v>1</v>
      </c>
      <c r="M179" s="221" t="s">
        <v>1</v>
      </c>
      <c r="N179" s="115"/>
      <c r="O179" s="115"/>
      <c r="P179" s="115"/>
      <c r="Q179" s="115"/>
      <c r="R179" s="221" t="s">
        <v>1</v>
      </c>
      <c r="S179" s="221" t="s">
        <v>1</v>
      </c>
      <c r="T179" s="221" t="s">
        <v>1</v>
      </c>
      <c r="U179" s="221" t="s">
        <v>1</v>
      </c>
      <c r="V179" s="221" t="s">
        <v>1</v>
      </c>
      <c r="W179" s="95"/>
      <c r="X179" s="95"/>
      <c r="Y179" s="95"/>
      <c r="Z179" s="95"/>
      <c r="AA179" s="95"/>
      <c r="AB179" s="95"/>
      <c r="AC179" s="94" t="s">
        <v>1</v>
      </c>
      <c r="AD179" s="94" t="s">
        <v>1</v>
      </c>
      <c r="AE179" s="94" t="s">
        <v>1</v>
      </c>
      <c r="AF179" s="94" t="s">
        <v>1</v>
      </c>
      <c r="AG179" s="94" t="s">
        <v>1</v>
      </c>
      <c r="AH179" s="94" t="s">
        <v>1</v>
      </c>
    </row>
    <row r="180" spans="1:34" x14ac:dyDescent="0.15">
      <c r="A180" s="63" t="s">
        <v>737</v>
      </c>
      <c r="B180" s="101" t="s">
        <v>376</v>
      </c>
      <c r="C180" s="41" t="s">
        <v>207</v>
      </c>
      <c r="D180" s="269" t="s">
        <v>922</v>
      </c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</row>
    <row r="181" spans="1:34" x14ac:dyDescent="0.15">
      <c r="A181" s="63" t="s">
        <v>738</v>
      </c>
      <c r="B181" s="101" t="s">
        <v>377</v>
      </c>
      <c r="C181" s="41" t="s">
        <v>208</v>
      </c>
      <c r="D181" s="269" t="s">
        <v>923</v>
      </c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</row>
    <row r="182" spans="1:34" x14ac:dyDescent="0.15">
      <c r="A182" s="63" t="s">
        <v>1341</v>
      </c>
      <c r="B182" s="101" t="s">
        <v>956</v>
      </c>
      <c r="C182" s="41" t="s">
        <v>953</v>
      </c>
      <c r="D182" s="269" t="s">
        <v>957</v>
      </c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</row>
    <row r="183" spans="1:34" x14ac:dyDescent="0.15">
      <c r="A183" s="63" t="s">
        <v>1342</v>
      </c>
      <c r="B183" s="101" t="s">
        <v>955</v>
      </c>
      <c r="C183" s="41" t="s">
        <v>954</v>
      </c>
      <c r="D183" s="269" t="s">
        <v>958</v>
      </c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</row>
    <row r="184" spans="1:34" x14ac:dyDescent="0.15">
      <c r="A184" s="63" t="s">
        <v>739</v>
      </c>
      <c r="B184" s="101" t="s">
        <v>378</v>
      </c>
      <c r="C184" s="41" t="s">
        <v>210</v>
      </c>
      <c r="D184" s="269" t="s">
        <v>924</v>
      </c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</row>
    <row r="185" spans="1:34" ht="21" x14ac:dyDescent="0.15">
      <c r="A185" s="63" t="s">
        <v>1343</v>
      </c>
      <c r="B185" s="101" t="s">
        <v>519</v>
      </c>
      <c r="C185" s="41" t="s">
        <v>517</v>
      </c>
      <c r="D185" s="269" t="s">
        <v>949</v>
      </c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</row>
    <row r="186" spans="1:34" x14ac:dyDescent="0.15">
      <c r="A186" s="63" t="s">
        <v>1344</v>
      </c>
      <c r="B186" s="101" t="s">
        <v>961</v>
      </c>
      <c r="C186" s="41" t="s">
        <v>959</v>
      </c>
      <c r="D186" s="272" t="s">
        <v>960</v>
      </c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</row>
    <row r="187" spans="1:34" x14ac:dyDescent="0.15">
      <c r="A187" s="63" t="s">
        <v>1198</v>
      </c>
      <c r="B187" s="101" t="s">
        <v>1199</v>
      </c>
      <c r="C187" s="41" t="s">
        <v>1200</v>
      </c>
      <c r="D187" s="272" t="s">
        <v>1201</v>
      </c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</row>
    <row r="188" spans="1:34" ht="21" x14ac:dyDescent="0.15">
      <c r="A188" s="63" t="s">
        <v>1202</v>
      </c>
      <c r="B188" s="101" t="s">
        <v>1203</v>
      </c>
      <c r="C188" s="41" t="s">
        <v>1204</v>
      </c>
      <c r="D188" s="272" t="s">
        <v>1205</v>
      </c>
      <c r="E188" s="115"/>
      <c r="F188" s="115"/>
      <c r="G188" s="115"/>
      <c r="H188" s="115"/>
      <c r="I188" s="115" t="s">
        <v>547</v>
      </c>
      <c r="J188" s="115" t="s">
        <v>547</v>
      </c>
      <c r="K188" s="115" t="s">
        <v>547</v>
      </c>
      <c r="L188" s="115" t="s">
        <v>547</v>
      </c>
      <c r="M188" s="115" t="s">
        <v>547</v>
      </c>
      <c r="N188" s="115"/>
      <c r="O188" s="115"/>
      <c r="P188" s="115"/>
      <c r="Q188" s="115"/>
      <c r="R188" s="115" t="s">
        <v>547</v>
      </c>
      <c r="S188" s="115" t="s">
        <v>547</v>
      </c>
      <c r="T188" s="115" t="s">
        <v>547</v>
      </c>
      <c r="U188" s="115" t="s">
        <v>547</v>
      </c>
      <c r="V188" s="115" t="s">
        <v>547</v>
      </c>
      <c r="W188" s="95"/>
      <c r="X188" s="95"/>
      <c r="Y188" s="95"/>
      <c r="Z188" s="95"/>
      <c r="AA188" s="95"/>
      <c r="AB188" s="95"/>
      <c r="AC188" s="95" t="s">
        <v>547</v>
      </c>
      <c r="AD188" s="95" t="s">
        <v>547</v>
      </c>
      <c r="AE188" s="95" t="s">
        <v>547</v>
      </c>
      <c r="AF188" s="95" t="s">
        <v>547</v>
      </c>
      <c r="AG188" s="95" t="s">
        <v>547</v>
      </c>
      <c r="AH188" s="95" t="s">
        <v>547</v>
      </c>
    </row>
    <row r="189" spans="1:34" ht="21" x14ac:dyDescent="0.15">
      <c r="A189" s="63" t="s">
        <v>1206</v>
      </c>
      <c r="B189" s="101" t="s">
        <v>1207</v>
      </c>
      <c r="C189" s="41" t="s">
        <v>1208</v>
      </c>
      <c r="D189" s="272" t="s">
        <v>1379</v>
      </c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</row>
    <row r="190" spans="1:34" x14ac:dyDescent="0.15">
      <c r="A190" s="63" t="s">
        <v>734</v>
      </c>
      <c r="B190" s="101" t="s">
        <v>520</v>
      </c>
      <c r="C190" s="41" t="s">
        <v>518</v>
      </c>
      <c r="D190" s="272" t="s">
        <v>1209</v>
      </c>
      <c r="E190" s="115"/>
      <c r="F190" s="115"/>
      <c r="G190" s="115"/>
      <c r="H190" s="115"/>
      <c r="I190" s="221" t="s">
        <v>976</v>
      </c>
      <c r="J190" s="221" t="s">
        <v>976</v>
      </c>
      <c r="K190" s="221" t="s">
        <v>976</v>
      </c>
      <c r="L190" s="221" t="s">
        <v>976</v>
      </c>
      <c r="M190" s="221" t="s">
        <v>976</v>
      </c>
      <c r="N190" s="115"/>
      <c r="O190" s="115"/>
      <c r="P190" s="115"/>
      <c r="Q190" s="115"/>
      <c r="R190" s="221" t="s">
        <v>976</v>
      </c>
      <c r="S190" s="221" t="s">
        <v>976</v>
      </c>
      <c r="T190" s="221" t="s">
        <v>976</v>
      </c>
      <c r="U190" s="221" t="s">
        <v>976</v>
      </c>
      <c r="V190" s="221" t="s">
        <v>976</v>
      </c>
      <c r="W190" s="95"/>
      <c r="X190" s="95"/>
      <c r="Y190" s="95"/>
      <c r="Z190" s="95"/>
      <c r="AA190" s="95"/>
      <c r="AB190" s="95"/>
      <c r="AC190" s="94" t="s">
        <v>976</v>
      </c>
      <c r="AD190" s="94" t="s">
        <v>976</v>
      </c>
      <c r="AE190" s="94" t="s">
        <v>976</v>
      </c>
      <c r="AF190" s="94" t="s">
        <v>976</v>
      </c>
      <c r="AG190" s="94" t="s">
        <v>976</v>
      </c>
      <c r="AH190" s="94" t="s">
        <v>976</v>
      </c>
    </row>
    <row r="191" spans="1:34" x14ac:dyDescent="0.15">
      <c r="A191" s="63" t="s">
        <v>605</v>
      </c>
      <c r="B191" s="101" t="s">
        <v>855</v>
      </c>
      <c r="C191" s="41" t="s">
        <v>792</v>
      </c>
      <c r="D191" s="269" t="s">
        <v>209</v>
      </c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</row>
    <row r="192" spans="1:34" x14ac:dyDescent="0.15">
      <c r="A192" s="63" t="s">
        <v>740</v>
      </c>
      <c r="B192" s="101" t="s">
        <v>1211</v>
      </c>
      <c r="C192" s="41" t="s">
        <v>1212</v>
      </c>
      <c r="D192" s="269" t="s">
        <v>925</v>
      </c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</row>
    <row r="193" spans="1:34" ht="21" x14ac:dyDescent="0.15">
      <c r="A193" s="63" t="s">
        <v>606</v>
      </c>
      <c r="B193" s="101" t="s">
        <v>856</v>
      </c>
      <c r="C193" s="41" t="s">
        <v>793</v>
      </c>
      <c r="D193" s="269" t="s">
        <v>926</v>
      </c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</row>
    <row r="194" spans="1:34" x14ac:dyDescent="0.15">
      <c r="A194" s="63" t="s">
        <v>1327</v>
      </c>
      <c r="B194" s="101" t="s">
        <v>1213</v>
      </c>
      <c r="C194" s="41" t="s">
        <v>1214</v>
      </c>
      <c r="D194" s="269" t="s">
        <v>927</v>
      </c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</row>
    <row r="195" spans="1:34" x14ac:dyDescent="0.15">
      <c r="A195" s="63" t="s">
        <v>1210</v>
      </c>
      <c r="B195" s="101" t="s">
        <v>1215</v>
      </c>
      <c r="C195" s="41" t="s">
        <v>1216</v>
      </c>
      <c r="D195" s="269" t="s">
        <v>928</v>
      </c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</row>
    <row r="196" spans="1:34" x14ac:dyDescent="0.15">
      <c r="A196" s="82" t="s">
        <v>512</v>
      </c>
      <c r="B196" s="101" t="s">
        <v>379</v>
      </c>
      <c r="C196" s="41" t="s">
        <v>211</v>
      </c>
      <c r="D196" s="271" t="s">
        <v>525</v>
      </c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</row>
    <row r="197" spans="1:34" x14ac:dyDescent="0.15">
      <c r="A197" s="63" t="s">
        <v>1217</v>
      </c>
      <c r="B197" s="101" t="s">
        <v>380</v>
      </c>
      <c r="C197" s="41" t="s">
        <v>266</v>
      </c>
      <c r="D197" s="269" t="s">
        <v>1218</v>
      </c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</row>
    <row r="198" spans="1:34" x14ac:dyDescent="0.15">
      <c r="A198" s="63" t="s">
        <v>1219</v>
      </c>
      <c r="B198" s="101" t="s">
        <v>381</v>
      </c>
      <c r="C198" s="41" t="s">
        <v>267</v>
      </c>
      <c r="D198" s="269" t="s">
        <v>1221</v>
      </c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</row>
    <row r="199" spans="1:34" x14ac:dyDescent="0.15">
      <c r="A199" s="63" t="s">
        <v>1220</v>
      </c>
      <c r="B199" s="101" t="s">
        <v>382</v>
      </c>
      <c r="C199" s="41" t="s">
        <v>304</v>
      </c>
      <c r="D199" s="269" t="s">
        <v>1222</v>
      </c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</row>
    <row r="200" spans="1:34" x14ac:dyDescent="0.15">
      <c r="A200" s="453" t="s">
        <v>2236</v>
      </c>
      <c r="B200" s="448" t="s">
        <v>2238</v>
      </c>
      <c r="C200" s="447" t="s">
        <v>42</v>
      </c>
      <c r="D200" s="424" t="s">
        <v>2237</v>
      </c>
      <c r="E200" s="454">
        <f>Таблица2000_1!E241+Таблица2000_1!P241</f>
        <v>0</v>
      </c>
      <c r="F200" s="454">
        <f>Таблица2000_1!F241+Таблица2000_1!Q241</f>
        <v>0</v>
      </c>
      <c r="G200" s="454">
        <f>Таблица2000_1!G241+Таблица2000_1!R241</f>
        <v>0</v>
      </c>
      <c r="H200" s="454">
        <f>Таблица2000_1!H241+Таблица2000_1!S241</f>
        <v>0</v>
      </c>
      <c r="I200" s="454">
        <f>Таблица2000_1!J241+Таблица2000_1!U241</f>
        <v>0</v>
      </c>
      <c r="J200" s="454">
        <f>Таблица2000_1!L241+Таблица2000_1!W241</f>
        <v>0</v>
      </c>
      <c r="K200" s="454">
        <f>Таблица2000_1!M241+Таблица2000_1!X241</f>
        <v>0</v>
      </c>
      <c r="L200" s="454">
        <f>Таблица2000_1!N241+Таблица2000_1!Y241</f>
        <v>0</v>
      </c>
      <c r="M200" s="454">
        <f>Таблица2000_1!O241+Таблица2000_1!Z241</f>
        <v>0</v>
      </c>
      <c r="N200" s="454">
        <f>Таблица2000_1!P241</f>
        <v>0</v>
      </c>
      <c r="O200" s="454">
        <f>Таблица2000_1!Q241</f>
        <v>0</v>
      </c>
      <c r="P200" s="454">
        <f>Таблица2000_1!R241</f>
        <v>0</v>
      </c>
      <c r="Q200" s="454">
        <f>Таблица2000_1!S241</f>
        <v>0</v>
      </c>
      <c r="R200" s="454">
        <f>Таблица2000_1!U241</f>
        <v>0</v>
      </c>
      <c r="S200" s="454">
        <f>Таблица2000_1!W241</f>
        <v>0</v>
      </c>
      <c r="T200" s="454">
        <f>Таблица2000_1!X241</f>
        <v>0</v>
      </c>
      <c r="U200" s="454">
        <f>Таблица2000_1!Y241</f>
        <v>0</v>
      </c>
      <c r="V200" s="454">
        <f>Таблица2000_1!Z241</f>
        <v>0</v>
      </c>
      <c r="W200" s="454">
        <f>Таблица2000_1!AA241</f>
        <v>0</v>
      </c>
      <c r="X200" s="454">
        <f>Таблица2000_1!AB241</f>
        <v>0</v>
      </c>
      <c r="Y200" s="454">
        <f>Таблица2000_1!AC241</f>
        <v>0</v>
      </c>
      <c r="Z200" s="454">
        <f>Таблица2000_1!AD241</f>
        <v>0</v>
      </c>
      <c r="AA200" s="454">
        <f>Таблица2000_1!AE241</f>
        <v>0</v>
      </c>
      <c r="AB200" s="454">
        <f>Таблица2000_1!AF241</f>
        <v>0</v>
      </c>
      <c r="AC200" s="456">
        <f>Таблица2000_1!AI241</f>
        <v>0</v>
      </c>
      <c r="AD200" s="456">
        <f>Таблица2000_1!AK241</f>
        <v>0</v>
      </c>
      <c r="AE200" s="456">
        <f>Таблица2000_1!AL241</f>
        <v>0</v>
      </c>
      <c r="AF200" s="456">
        <f>Таблица2000_1!AM241</f>
        <v>0</v>
      </c>
      <c r="AG200" s="456">
        <f>Таблица2000_1!AN241</f>
        <v>0</v>
      </c>
      <c r="AH200" s="456">
        <f>Таблица2000_1!AO241</f>
        <v>0</v>
      </c>
    </row>
    <row r="201" spans="1:34" x14ac:dyDescent="0.15">
      <c r="A201" s="63" t="s">
        <v>1223</v>
      </c>
      <c r="B201" s="101" t="s">
        <v>43</v>
      </c>
      <c r="C201" s="41" t="s">
        <v>42</v>
      </c>
      <c r="D201" s="269" t="s">
        <v>664</v>
      </c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</row>
    <row r="202" spans="1:34" x14ac:dyDescent="0.15">
      <c r="A202" s="63" t="s">
        <v>1224</v>
      </c>
      <c r="B202" s="101" t="s">
        <v>1225</v>
      </c>
      <c r="C202" s="41" t="s">
        <v>1226</v>
      </c>
      <c r="D202" s="269" t="s">
        <v>299</v>
      </c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</row>
    <row r="203" spans="1:34" x14ac:dyDescent="0.15">
      <c r="A203" s="63" t="s">
        <v>607</v>
      </c>
      <c r="B203" s="101" t="s">
        <v>46</v>
      </c>
      <c r="C203" s="41" t="s">
        <v>45</v>
      </c>
      <c r="D203" s="269" t="s">
        <v>300</v>
      </c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</row>
    <row r="204" spans="1:34" x14ac:dyDescent="0.15">
      <c r="A204" s="63" t="s">
        <v>608</v>
      </c>
      <c r="B204" s="101" t="s">
        <v>1227</v>
      </c>
      <c r="C204" s="41" t="s">
        <v>1228</v>
      </c>
      <c r="D204" s="269" t="s">
        <v>526</v>
      </c>
      <c r="E204" s="115"/>
      <c r="F204" s="115"/>
      <c r="G204" s="115"/>
      <c r="H204" s="115"/>
      <c r="I204" s="115" t="s">
        <v>976</v>
      </c>
      <c r="J204" s="115" t="s">
        <v>976</v>
      </c>
      <c r="K204" s="115" t="s">
        <v>976</v>
      </c>
      <c r="L204" s="115" t="s">
        <v>976</v>
      </c>
      <c r="M204" s="115" t="s">
        <v>976</v>
      </c>
      <c r="N204" s="115"/>
      <c r="O204" s="115"/>
      <c r="P204" s="115"/>
      <c r="Q204" s="115"/>
      <c r="R204" s="115" t="s">
        <v>976</v>
      </c>
      <c r="S204" s="115" t="s">
        <v>976</v>
      </c>
      <c r="T204" s="115" t="s">
        <v>976</v>
      </c>
      <c r="U204" s="115" t="s">
        <v>976</v>
      </c>
      <c r="V204" s="115" t="s">
        <v>976</v>
      </c>
      <c r="W204" s="95"/>
      <c r="X204" s="95"/>
      <c r="Y204" s="95"/>
      <c r="Z204" s="95"/>
      <c r="AA204" s="95"/>
      <c r="AB204" s="95"/>
      <c r="AC204" s="95" t="s">
        <v>976</v>
      </c>
      <c r="AD204" s="95" t="s">
        <v>976</v>
      </c>
      <c r="AE204" s="95" t="s">
        <v>976</v>
      </c>
      <c r="AF204" s="95" t="s">
        <v>976</v>
      </c>
      <c r="AG204" s="95" t="s">
        <v>976</v>
      </c>
      <c r="AH204" s="95" t="s">
        <v>976</v>
      </c>
    </row>
    <row r="205" spans="1:34" ht="21" x14ac:dyDescent="0.15">
      <c r="A205" s="82" t="s">
        <v>513</v>
      </c>
      <c r="B205" s="101" t="s">
        <v>383</v>
      </c>
      <c r="C205" s="41" t="s">
        <v>212</v>
      </c>
      <c r="D205" s="271" t="s">
        <v>213</v>
      </c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</row>
    <row r="206" spans="1:34" x14ac:dyDescent="0.15">
      <c r="A206" s="63" t="s">
        <v>1326</v>
      </c>
      <c r="B206" s="183" t="s">
        <v>384</v>
      </c>
      <c r="C206" s="41" t="s">
        <v>244</v>
      </c>
      <c r="D206" s="269" t="s">
        <v>929</v>
      </c>
      <c r="E206" s="115"/>
      <c r="F206" s="115"/>
      <c r="G206" s="115"/>
      <c r="H206" s="115"/>
      <c r="I206" s="221"/>
      <c r="J206" s="221"/>
      <c r="K206" s="221"/>
      <c r="L206" s="221"/>
      <c r="M206" s="221"/>
      <c r="N206" s="115"/>
      <c r="O206" s="115"/>
      <c r="P206" s="115"/>
      <c r="Q206" s="115"/>
      <c r="R206" s="221"/>
      <c r="S206" s="221"/>
      <c r="T206" s="221"/>
      <c r="U206" s="221"/>
      <c r="V206" s="221"/>
      <c r="W206" s="95"/>
      <c r="X206" s="95"/>
      <c r="Y206" s="95"/>
      <c r="Z206" s="95"/>
      <c r="AA206" s="95"/>
      <c r="AB206" s="95"/>
      <c r="AC206" s="94" t="s">
        <v>976</v>
      </c>
      <c r="AD206" s="94" t="s">
        <v>976</v>
      </c>
      <c r="AE206" s="94" t="s">
        <v>976</v>
      </c>
      <c r="AF206" s="94" t="s">
        <v>976</v>
      </c>
      <c r="AG206" s="94" t="s">
        <v>976</v>
      </c>
      <c r="AH206" s="94" t="s">
        <v>976</v>
      </c>
    </row>
    <row r="207" spans="1:34" x14ac:dyDescent="0.15">
      <c r="A207" s="63" t="s">
        <v>741</v>
      </c>
      <c r="B207" s="101" t="s">
        <v>857</v>
      </c>
      <c r="C207" s="41" t="s">
        <v>794</v>
      </c>
      <c r="D207" s="269" t="s">
        <v>527</v>
      </c>
      <c r="E207" s="115"/>
      <c r="F207" s="115"/>
      <c r="G207" s="115"/>
      <c r="H207" s="115"/>
      <c r="I207" s="221" t="s">
        <v>976</v>
      </c>
      <c r="J207" s="221" t="s">
        <v>976</v>
      </c>
      <c r="K207" s="221" t="s">
        <v>976</v>
      </c>
      <c r="L207" s="221" t="s">
        <v>976</v>
      </c>
      <c r="M207" s="221" t="s">
        <v>976</v>
      </c>
      <c r="N207" s="115"/>
      <c r="O207" s="115"/>
      <c r="P207" s="115"/>
      <c r="Q207" s="115"/>
      <c r="R207" s="221" t="s">
        <v>976</v>
      </c>
      <c r="S207" s="221" t="s">
        <v>976</v>
      </c>
      <c r="T207" s="221" t="s">
        <v>976</v>
      </c>
      <c r="U207" s="221" t="s">
        <v>976</v>
      </c>
      <c r="V207" s="221" t="s">
        <v>976</v>
      </c>
      <c r="W207" s="95"/>
      <c r="X207" s="95"/>
      <c r="Y207" s="95"/>
      <c r="Z207" s="95"/>
      <c r="AA207" s="95"/>
      <c r="AB207" s="95"/>
      <c r="AC207" s="94" t="s">
        <v>976</v>
      </c>
      <c r="AD207" s="94" t="s">
        <v>976</v>
      </c>
      <c r="AE207" s="94" t="s">
        <v>976</v>
      </c>
      <c r="AF207" s="94" t="s">
        <v>976</v>
      </c>
      <c r="AG207" s="94" t="s">
        <v>976</v>
      </c>
      <c r="AH207" s="94" t="s">
        <v>976</v>
      </c>
    </row>
    <row r="208" spans="1:34" ht="21" x14ac:dyDescent="0.15">
      <c r="A208" s="63" t="s">
        <v>514</v>
      </c>
      <c r="B208" s="101" t="s">
        <v>858</v>
      </c>
      <c r="C208" s="41" t="s">
        <v>795</v>
      </c>
      <c r="D208" s="269" t="s">
        <v>528</v>
      </c>
      <c r="E208" s="115"/>
      <c r="F208" s="115"/>
      <c r="G208" s="115"/>
      <c r="H208" s="115"/>
      <c r="I208" s="115"/>
      <c r="J208" s="115"/>
      <c r="K208" s="115"/>
      <c r="L208" s="115"/>
      <c r="M208" s="11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</row>
    <row r="209" spans="1:34" x14ac:dyDescent="0.15">
      <c r="A209" s="63" t="s">
        <v>214</v>
      </c>
      <c r="B209" s="101" t="s">
        <v>859</v>
      </c>
      <c r="C209" s="41" t="s">
        <v>796</v>
      </c>
      <c r="D209" s="269" t="s">
        <v>529</v>
      </c>
      <c r="E209" s="221" t="s">
        <v>976</v>
      </c>
      <c r="F209" s="221" t="s">
        <v>976</v>
      </c>
      <c r="G209" s="221" t="s">
        <v>976</v>
      </c>
      <c r="H209" s="221" t="s">
        <v>976</v>
      </c>
      <c r="I209" s="221" t="s">
        <v>976</v>
      </c>
      <c r="J209" s="221" t="s">
        <v>976</v>
      </c>
      <c r="K209" s="221" t="s">
        <v>976</v>
      </c>
      <c r="L209" s="221" t="s">
        <v>976</v>
      </c>
      <c r="M209" s="221" t="s">
        <v>976</v>
      </c>
      <c r="N209" s="221" t="s">
        <v>976</v>
      </c>
      <c r="O209" s="221" t="s">
        <v>976</v>
      </c>
      <c r="P209" s="221" t="s">
        <v>976</v>
      </c>
      <c r="Q209" s="221" t="s">
        <v>976</v>
      </c>
      <c r="R209" s="221" t="s">
        <v>976</v>
      </c>
      <c r="S209" s="221" t="s">
        <v>976</v>
      </c>
      <c r="T209" s="221" t="s">
        <v>976</v>
      </c>
      <c r="U209" s="221" t="s">
        <v>976</v>
      </c>
      <c r="V209" s="221" t="s">
        <v>976</v>
      </c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</row>
    <row r="210" spans="1:34" x14ac:dyDescent="0.15">
      <c r="A210" s="63" t="s">
        <v>515</v>
      </c>
      <c r="B210" s="101" t="s">
        <v>860</v>
      </c>
      <c r="C210" s="41" t="s">
        <v>797</v>
      </c>
      <c r="D210" s="269" t="s">
        <v>530</v>
      </c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</row>
    <row r="211" spans="1:34" x14ac:dyDescent="0.15">
      <c r="A211" s="63" t="s">
        <v>215</v>
      </c>
      <c r="B211" s="101" t="s">
        <v>385</v>
      </c>
      <c r="C211" s="41" t="s">
        <v>245</v>
      </c>
      <c r="D211" s="269" t="s">
        <v>531</v>
      </c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</row>
    <row r="212" spans="1:34" x14ac:dyDescent="0.15">
      <c r="A212" s="63" t="s">
        <v>1230</v>
      </c>
      <c r="B212" s="101" t="s">
        <v>1231</v>
      </c>
      <c r="C212" s="41" t="s">
        <v>1232</v>
      </c>
      <c r="D212" s="269" t="s">
        <v>1233</v>
      </c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</row>
    <row r="213" spans="1:34" x14ac:dyDescent="0.15">
      <c r="A213" s="63" t="s">
        <v>1325</v>
      </c>
      <c r="B213" s="101" t="s">
        <v>386</v>
      </c>
      <c r="C213" s="41" t="s">
        <v>246</v>
      </c>
      <c r="D213" s="269" t="s">
        <v>930</v>
      </c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</row>
    <row r="214" spans="1:34" x14ac:dyDescent="0.15">
      <c r="A214" s="63" t="s">
        <v>950</v>
      </c>
      <c r="B214" s="101" t="s">
        <v>387</v>
      </c>
      <c r="C214" s="41" t="s">
        <v>247</v>
      </c>
      <c r="D214" s="269" t="s">
        <v>951</v>
      </c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</row>
    <row r="215" spans="1:34" x14ac:dyDescent="0.15">
      <c r="A215" s="63" t="s">
        <v>1234</v>
      </c>
      <c r="B215" s="101" t="s">
        <v>1235</v>
      </c>
      <c r="C215" s="41" t="s">
        <v>1236</v>
      </c>
      <c r="D215" s="269" t="s">
        <v>1237</v>
      </c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</row>
    <row r="216" spans="1:34" x14ac:dyDescent="0.15">
      <c r="A216" s="143" t="s">
        <v>1801</v>
      </c>
      <c r="B216" s="101" t="s">
        <v>1800</v>
      </c>
      <c r="C216" s="41" t="s">
        <v>248</v>
      </c>
      <c r="D216" s="270" t="s">
        <v>1802</v>
      </c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</row>
    <row r="217" spans="1:34" ht="21" x14ac:dyDescent="0.15">
      <c r="A217" s="63" t="s">
        <v>977</v>
      </c>
      <c r="B217" s="101" t="s">
        <v>388</v>
      </c>
      <c r="C217" s="41" t="s">
        <v>268</v>
      </c>
      <c r="D217" s="269" t="s">
        <v>1238</v>
      </c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</row>
    <row r="218" spans="1:34" x14ac:dyDescent="0.15">
      <c r="A218" s="63" t="s">
        <v>1324</v>
      </c>
      <c r="B218" s="101" t="s">
        <v>416</v>
      </c>
      <c r="C218" s="41" t="s">
        <v>308</v>
      </c>
      <c r="D218" s="269" t="s">
        <v>931</v>
      </c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</row>
    <row r="219" spans="1:34" x14ac:dyDescent="0.15">
      <c r="A219" s="63" t="s">
        <v>1323</v>
      </c>
      <c r="B219" s="101" t="s">
        <v>952</v>
      </c>
      <c r="C219" s="41" t="s">
        <v>1803</v>
      </c>
      <c r="D219" s="269" t="s">
        <v>932</v>
      </c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</row>
    <row r="220" spans="1:34" x14ac:dyDescent="0.15">
      <c r="A220" s="82" t="s">
        <v>516</v>
      </c>
      <c r="B220" s="101" t="s">
        <v>389</v>
      </c>
      <c r="C220" s="41" t="s">
        <v>216</v>
      </c>
      <c r="D220" s="271" t="s">
        <v>217</v>
      </c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</row>
    <row r="221" spans="1:34" ht="31.5" x14ac:dyDescent="0.15">
      <c r="A221" s="63" t="s">
        <v>742</v>
      </c>
      <c r="B221" s="101" t="s">
        <v>390</v>
      </c>
      <c r="C221" s="41" t="s">
        <v>249</v>
      </c>
      <c r="D221" s="269" t="s">
        <v>933</v>
      </c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</row>
    <row r="222" spans="1:34" x14ac:dyDescent="0.15">
      <c r="A222" s="63" t="s">
        <v>743</v>
      </c>
      <c r="B222" s="101" t="s">
        <v>391</v>
      </c>
      <c r="C222" s="41" t="s">
        <v>250</v>
      </c>
      <c r="D222" s="269" t="s">
        <v>934</v>
      </c>
      <c r="E222" s="115"/>
      <c r="F222" s="115"/>
      <c r="G222" s="115"/>
      <c r="H222" s="115"/>
      <c r="I222" s="221" t="s">
        <v>976</v>
      </c>
      <c r="J222" s="221" t="s">
        <v>976</v>
      </c>
      <c r="K222" s="221" t="s">
        <v>976</v>
      </c>
      <c r="L222" s="221" t="s">
        <v>976</v>
      </c>
      <c r="M222" s="221" t="s">
        <v>976</v>
      </c>
      <c r="N222" s="115"/>
      <c r="O222" s="115"/>
      <c r="P222" s="115"/>
      <c r="Q222" s="115"/>
      <c r="R222" s="221" t="s">
        <v>976</v>
      </c>
      <c r="S222" s="221" t="s">
        <v>976</v>
      </c>
      <c r="T222" s="221" t="s">
        <v>976</v>
      </c>
      <c r="U222" s="221" t="s">
        <v>976</v>
      </c>
      <c r="V222" s="221" t="s">
        <v>976</v>
      </c>
      <c r="W222" s="95"/>
      <c r="X222" s="95"/>
      <c r="Y222" s="95"/>
      <c r="Z222" s="95"/>
      <c r="AA222" s="95"/>
      <c r="AB222" s="95"/>
      <c r="AC222" s="94" t="s">
        <v>976</v>
      </c>
      <c r="AD222" s="94" t="s">
        <v>976</v>
      </c>
      <c r="AE222" s="94" t="s">
        <v>976</v>
      </c>
      <c r="AF222" s="94" t="s">
        <v>976</v>
      </c>
      <c r="AG222" s="94" t="s">
        <v>976</v>
      </c>
      <c r="AH222" s="94" t="s">
        <v>976</v>
      </c>
    </row>
    <row r="223" spans="1:34" x14ac:dyDescent="0.15">
      <c r="A223" s="63" t="s">
        <v>609</v>
      </c>
      <c r="B223" s="101" t="s">
        <v>392</v>
      </c>
      <c r="C223" s="41" t="s">
        <v>251</v>
      </c>
      <c r="D223" s="269" t="s">
        <v>935</v>
      </c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95"/>
      <c r="X223" s="95"/>
      <c r="Y223" s="95"/>
      <c r="Z223" s="115"/>
      <c r="AA223" s="95"/>
      <c r="AB223" s="95"/>
      <c r="AC223" s="95"/>
      <c r="AD223" s="95"/>
      <c r="AE223" s="95"/>
      <c r="AF223" s="95"/>
      <c r="AG223" s="95"/>
      <c r="AH223" s="115"/>
    </row>
    <row r="224" spans="1:34" ht="21" x14ac:dyDescent="0.15">
      <c r="A224" s="63" t="s">
        <v>744</v>
      </c>
      <c r="B224" s="101" t="s">
        <v>861</v>
      </c>
      <c r="C224" s="41" t="s">
        <v>798</v>
      </c>
      <c r="D224" s="269" t="s">
        <v>936</v>
      </c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</row>
    <row r="225" spans="1:34" x14ac:dyDescent="0.15">
      <c r="A225" s="63" t="s">
        <v>610</v>
      </c>
      <c r="B225" s="101" t="s">
        <v>862</v>
      </c>
      <c r="C225" s="41" t="s">
        <v>799</v>
      </c>
      <c r="D225" s="269" t="s">
        <v>218</v>
      </c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</row>
    <row r="226" spans="1:34" ht="21" x14ac:dyDescent="0.15">
      <c r="A226" s="63" t="s">
        <v>745</v>
      </c>
      <c r="B226" s="101" t="s">
        <v>863</v>
      </c>
      <c r="C226" s="41" t="s">
        <v>800</v>
      </c>
      <c r="D226" s="269" t="s">
        <v>937</v>
      </c>
      <c r="E226" s="115"/>
      <c r="F226" s="115"/>
      <c r="G226" s="115"/>
      <c r="H226" s="115"/>
      <c r="I226" s="115" t="s">
        <v>976</v>
      </c>
      <c r="J226" s="115" t="s">
        <v>976</v>
      </c>
      <c r="K226" s="115" t="s">
        <v>976</v>
      </c>
      <c r="L226" s="115" t="s">
        <v>976</v>
      </c>
      <c r="M226" s="115" t="s">
        <v>976</v>
      </c>
      <c r="N226" s="115"/>
      <c r="O226" s="115"/>
      <c r="P226" s="115"/>
      <c r="Q226" s="115"/>
      <c r="R226" s="115" t="s">
        <v>976</v>
      </c>
      <c r="S226" s="115" t="s">
        <v>976</v>
      </c>
      <c r="T226" s="115" t="s">
        <v>976</v>
      </c>
      <c r="U226" s="115" t="s">
        <v>976</v>
      </c>
      <c r="V226" s="115" t="s">
        <v>976</v>
      </c>
      <c r="W226" s="95"/>
      <c r="X226" s="95"/>
      <c r="Y226" s="95"/>
      <c r="Z226" s="95"/>
      <c r="AA226" s="95"/>
      <c r="AB226" s="95"/>
      <c r="AC226" s="95" t="s">
        <v>976</v>
      </c>
      <c r="AD226" s="95" t="s">
        <v>976</v>
      </c>
      <c r="AE226" s="95" t="s">
        <v>976</v>
      </c>
      <c r="AF226" s="274" t="s">
        <v>976</v>
      </c>
      <c r="AG226" s="274" t="s">
        <v>976</v>
      </c>
      <c r="AH226" s="95" t="s">
        <v>976</v>
      </c>
    </row>
    <row r="227" spans="1:34" ht="21" x14ac:dyDescent="0.15">
      <c r="A227" s="63" t="s">
        <v>746</v>
      </c>
      <c r="B227" s="101" t="s">
        <v>864</v>
      </c>
      <c r="C227" s="41" t="s">
        <v>801</v>
      </c>
      <c r="D227" s="269" t="s">
        <v>1239</v>
      </c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95"/>
      <c r="X227" s="95"/>
      <c r="Y227" s="95"/>
      <c r="Z227" s="95"/>
      <c r="AA227" s="95"/>
      <c r="AB227" s="95"/>
      <c r="AC227" s="95"/>
      <c r="AD227" s="95"/>
      <c r="AE227" s="95"/>
      <c r="AF227" s="115"/>
      <c r="AG227" s="115"/>
      <c r="AH227" s="95"/>
    </row>
    <row r="228" spans="1:34" x14ac:dyDescent="0.15">
      <c r="A228" s="63" t="s">
        <v>1322</v>
      </c>
      <c r="B228" s="101" t="s">
        <v>865</v>
      </c>
      <c r="C228" s="41" t="s">
        <v>802</v>
      </c>
      <c r="D228" s="269" t="s">
        <v>938</v>
      </c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95"/>
      <c r="X228" s="95"/>
      <c r="Y228" s="95"/>
      <c r="Z228" s="115"/>
      <c r="AA228" s="95"/>
      <c r="AB228" s="95"/>
      <c r="AC228" s="95"/>
      <c r="AD228" s="95"/>
      <c r="AE228" s="95"/>
      <c r="AF228" s="115"/>
      <c r="AG228" s="115"/>
      <c r="AH228" s="115"/>
    </row>
    <row r="229" spans="1:34" x14ac:dyDescent="0.15">
      <c r="A229" s="63" t="s">
        <v>747</v>
      </c>
      <c r="B229" s="101" t="s">
        <v>866</v>
      </c>
      <c r="C229" s="41" t="s">
        <v>803</v>
      </c>
      <c r="D229" s="269" t="s">
        <v>939</v>
      </c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95"/>
      <c r="X229" s="95"/>
      <c r="Y229" s="95"/>
      <c r="Z229" s="115"/>
      <c r="AA229" s="95"/>
      <c r="AB229" s="95"/>
      <c r="AC229" s="95"/>
      <c r="AD229" s="95"/>
      <c r="AE229" s="95"/>
      <c r="AF229" s="115"/>
      <c r="AG229" s="115"/>
      <c r="AH229" s="115"/>
    </row>
    <row r="230" spans="1:34" x14ac:dyDescent="0.15">
      <c r="A230" s="63" t="s">
        <v>1240</v>
      </c>
      <c r="B230" s="101" t="s">
        <v>867</v>
      </c>
      <c r="C230" s="41" t="s">
        <v>867</v>
      </c>
      <c r="D230" s="269" t="s">
        <v>1241</v>
      </c>
      <c r="E230" s="115"/>
      <c r="F230" s="115"/>
      <c r="G230" s="115"/>
      <c r="H230" s="115"/>
      <c r="I230" s="115" t="s">
        <v>976</v>
      </c>
      <c r="J230" s="115" t="s">
        <v>976</v>
      </c>
      <c r="K230" s="115" t="s">
        <v>976</v>
      </c>
      <c r="L230" s="115" t="s">
        <v>976</v>
      </c>
      <c r="M230" s="115" t="s">
        <v>976</v>
      </c>
      <c r="N230" s="115"/>
      <c r="O230" s="115"/>
      <c r="P230" s="115"/>
      <c r="Q230" s="115"/>
      <c r="R230" s="115" t="s">
        <v>976</v>
      </c>
      <c r="S230" s="115" t="s">
        <v>976</v>
      </c>
      <c r="T230" s="115" t="s">
        <v>976</v>
      </c>
      <c r="U230" s="115" t="s">
        <v>976</v>
      </c>
      <c r="V230" s="115" t="s">
        <v>976</v>
      </c>
      <c r="W230" s="95"/>
      <c r="X230" s="95"/>
      <c r="Y230" s="95"/>
      <c r="Z230" s="115"/>
      <c r="AA230" s="95"/>
      <c r="AB230" s="95"/>
      <c r="AC230" s="95" t="s">
        <v>976</v>
      </c>
      <c r="AD230" s="95" t="s">
        <v>976</v>
      </c>
      <c r="AE230" s="95" t="s">
        <v>976</v>
      </c>
      <c r="AF230" s="274" t="s">
        <v>976</v>
      </c>
      <c r="AG230" s="274" t="s">
        <v>976</v>
      </c>
      <c r="AH230" s="115" t="s">
        <v>976</v>
      </c>
    </row>
    <row r="231" spans="1:34" x14ac:dyDescent="0.15">
      <c r="A231" s="63" t="s">
        <v>748</v>
      </c>
      <c r="B231" s="101" t="s">
        <v>868</v>
      </c>
      <c r="C231" s="41" t="s">
        <v>805</v>
      </c>
      <c r="D231" s="269" t="s">
        <v>940</v>
      </c>
      <c r="E231" s="115"/>
      <c r="F231" s="115"/>
      <c r="G231" s="115"/>
      <c r="H231" s="115"/>
      <c r="I231" s="115" t="s">
        <v>976</v>
      </c>
      <c r="J231" s="115" t="s">
        <v>976</v>
      </c>
      <c r="K231" s="115" t="s">
        <v>976</v>
      </c>
      <c r="L231" s="115" t="s">
        <v>976</v>
      </c>
      <c r="M231" s="115" t="s">
        <v>976</v>
      </c>
      <c r="N231" s="115"/>
      <c r="O231" s="115"/>
      <c r="P231" s="115"/>
      <c r="Q231" s="115"/>
      <c r="R231" s="115" t="s">
        <v>976</v>
      </c>
      <c r="S231" s="115" t="s">
        <v>976</v>
      </c>
      <c r="T231" s="115" t="s">
        <v>976</v>
      </c>
      <c r="U231" s="115" t="s">
        <v>976</v>
      </c>
      <c r="V231" s="115" t="s">
        <v>976</v>
      </c>
      <c r="W231" s="95"/>
      <c r="X231" s="95"/>
      <c r="Y231" s="95"/>
      <c r="Z231" s="221" t="s">
        <v>1</v>
      </c>
      <c r="AA231" s="95"/>
      <c r="AB231" s="94" t="s">
        <v>1</v>
      </c>
      <c r="AC231" s="95" t="s">
        <v>976</v>
      </c>
      <c r="AD231" s="95" t="s">
        <v>976</v>
      </c>
      <c r="AE231" s="95" t="s">
        <v>976</v>
      </c>
      <c r="AF231" s="274" t="s">
        <v>976</v>
      </c>
      <c r="AG231" s="274" t="s">
        <v>976</v>
      </c>
      <c r="AH231" s="95" t="s">
        <v>976</v>
      </c>
    </row>
    <row r="232" spans="1:34" x14ac:dyDescent="0.15">
      <c r="A232" s="63" t="s">
        <v>749</v>
      </c>
      <c r="B232" s="101" t="s">
        <v>1242</v>
      </c>
      <c r="C232" s="41" t="s">
        <v>1243</v>
      </c>
      <c r="D232" s="269" t="s">
        <v>941</v>
      </c>
      <c r="E232" s="115"/>
      <c r="F232" s="115"/>
      <c r="G232" s="115"/>
      <c r="H232" s="115"/>
      <c r="I232" s="115" t="s">
        <v>976</v>
      </c>
      <c r="J232" s="115" t="s">
        <v>976</v>
      </c>
      <c r="K232" s="115" t="s">
        <v>976</v>
      </c>
      <c r="L232" s="115" t="s">
        <v>976</v>
      </c>
      <c r="M232" s="115" t="s">
        <v>976</v>
      </c>
      <c r="N232" s="115"/>
      <c r="O232" s="115"/>
      <c r="P232" s="115"/>
      <c r="Q232" s="115"/>
      <c r="R232" s="115" t="s">
        <v>976</v>
      </c>
      <c r="S232" s="115" t="s">
        <v>976</v>
      </c>
      <c r="T232" s="115" t="s">
        <v>976</v>
      </c>
      <c r="U232" s="115" t="s">
        <v>976</v>
      </c>
      <c r="V232" s="115" t="s">
        <v>976</v>
      </c>
      <c r="W232" s="95"/>
      <c r="X232" s="95"/>
      <c r="Y232" s="95"/>
      <c r="Z232" s="221" t="s">
        <v>1</v>
      </c>
      <c r="AA232" s="95"/>
      <c r="AB232" s="94" t="s">
        <v>1</v>
      </c>
      <c r="AC232" s="95" t="s">
        <v>976</v>
      </c>
      <c r="AD232" s="95" t="s">
        <v>976</v>
      </c>
      <c r="AE232" s="95" t="s">
        <v>976</v>
      </c>
      <c r="AF232" s="274" t="s">
        <v>976</v>
      </c>
      <c r="AG232" s="274" t="s">
        <v>976</v>
      </c>
      <c r="AH232" s="95" t="s">
        <v>976</v>
      </c>
    </row>
    <row r="233" spans="1:34" ht="21" x14ac:dyDescent="0.15">
      <c r="A233" s="82" t="s">
        <v>532</v>
      </c>
      <c r="B233" s="101" t="s">
        <v>393</v>
      </c>
      <c r="C233" s="41" t="s">
        <v>219</v>
      </c>
      <c r="D233" s="271" t="s">
        <v>220</v>
      </c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95"/>
      <c r="X233" s="95"/>
      <c r="Y233" s="95"/>
      <c r="Z233" s="221" t="s">
        <v>1</v>
      </c>
      <c r="AA233" s="95"/>
      <c r="AB233" s="94" t="s">
        <v>1</v>
      </c>
      <c r="AC233" s="95"/>
      <c r="AD233" s="95"/>
      <c r="AE233" s="95"/>
      <c r="AF233" s="95"/>
      <c r="AG233" s="95"/>
      <c r="AH233" s="221" t="s">
        <v>1</v>
      </c>
    </row>
    <row r="234" spans="1:34" ht="21" x14ac:dyDescent="0.15">
      <c r="A234" s="82" t="s">
        <v>533</v>
      </c>
      <c r="B234" s="101" t="s">
        <v>394</v>
      </c>
      <c r="C234" s="41" t="s">
        <v>221</v>
      </c>
      <c r="D234" s="401" t="s">
        <v>2092</v>
      </c>
      <c r="E234" s="115"/>
      <c r="F234" s="115"/>
      <c r="G234" s="115"/>
      <c r="H234" s="115"/>
      <c r="I234" s="115"/>
      <c r="J234" s="115"/>
      <c r="K234" s="115"/>
      <c r="L234" s="115"/>
      <c r="M234" s="115"/>
      <c r="N234" s="115" t="s">
        <v>547</v>
      </c>
      <c r="O234" s="115" t="s">
        <v>547</v>
      </c>
      <c r="P234" s="115" t="s">
        <v>547</v>
      </c>
      <c r="Q234" s="115" t="s">
        <v>547</v>
      </c>
      <c r="R234" s="115" t="s">
        <v>547</v>
      </c>
      <c r="S234" s="115" t="s">
        <v>547</v>
      </c>
      <c r="T234" s="115" t="s">
        <v>547</v>
      </c>
      <c r="U234" s="115" t="s">
        <v>547</v>
      </c>
      <c r="V234" s="115" t="s">
        <v>547</v>
      </c>
      <c r="W234" s="95">
        <f>Z234</f>
        <v>0</v>
      </c>
      <c r="X234" s="95"/>
      <c r="Y234" s="95"/>
      <c r="Z234" s="95"/>
      <c r="AA234" s="95">
        <f>AB234</f>
        <v>0</v>
      </c>
      <c r="AB234" s="95"/>
      <c r="AC234" s="95">
        <f>AH234</f>
        <v>0</v>
      </c>
      <c r="AD234" s="95"/>
      <c r="AE234" s="95"/>
      <c r="AF234" s="95"/>
      <c r="AG234" s="95"/>
      <c r="AH234" s="95"/>
    </row>
    <row r="235" spans="1:34" ht="31.5" x14ac:dyDescent="0.15">
      <c r="A235" s="82" t="s">
        <v>1244</v>
      </c>
      <c r="B235" s="101" t="s">
        <v>395</v>
      </c>
      <c r="C235" s="41" t="s">
        <v>222</v>
      </c>
      <c r="D235" s="271" t="s">
        <v>133</v>
      </c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</row>
    <row r="236" spans="1:34" ht="21" x14ac:dyDescent="0.15">
      <c r="A236" s="63" t="s">
        <v>1321</v>
      </c>
      <c r="B236" s="101" t="s">
        <v>869</v>
      </c>
      <c r="C236" s="41" t="s">
        <v>806</v>
      </c>
      <c r="D236" s="269" t="s">
        <v>942</v>
      </c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</row>
    <row r="237" spans="1:34" x14ac:dyDescent="0.15">
      <c r="A237" s="63" t="s">
        <v>1245</v>
      </c>
      <c r="B237" s="101" t="s">
        <v>870</v>
      </c>
      <c r="C237" s="41" t="s">
        <v>807</v>
      </c>
      <c r="D237" s="269" t="s">
        <v>1104</v>
      </c>
      <c r="E237" s="115"/>
      <c r="F237" s="115"/>
      <c r="G237" s="115"/>
      <c r="H237" s="115"/>
      <c r="I237" s="115" t="s">
        <v>976</v>
      </c>
      <c r="J237" s="115" t="s">
        <v>976</v>
      </c>
      <c r="K237" s="115" t="s">
        <v>976</v>
      </c>
      <c r="L237" s="275" t="s">
        <v>976</v>
      </c>
      <c r="M237" s="275" t="s">
        <v>976</v>
      </c>
      <c r="N237" s="115"/>
      <c r="O237" s="115"/>
      <c r="P237" s="115"/>
      <c r="Q237" s="115"/>
      <c r="R237" s="115" t="s">
        <v>976</v>
      </c>
      <c r="S237" s="115" t="s">
        <v>976</v>
      </c>
      <c r="T237" s="115" t="s">
        <v>976</v>
      </c>
      <c r="U237" s="115" t="s">
        <v>976</v>
      </c>
      <c r="V237" s="115" t="s">
        <v>976</v>
      </c>
      <c r="W237" s="95"/>
      <c r="X237" s="95"/>
      <c r="Y237" s="95"/>
      <c r="Z237" s="95"/>
      <c r="AA237" s="95"/>
      <c r="AB237" s="95"/>
      <c r="AC237" s="95" t="s">
        <v>976</v>
      </c>
      <c r="AD237" s="95" t="s">
        <v>976</v>
      </c>
      <c r="AE237" s="95" t="s">
        <v>976</v>
      </c>
      <c r="AF237" s="95" t="s">
        <v>976</v>
      </c>
      <c r="AG237" s="95" t="s">
        <v>976</v>
      </c>
      <c r="AH237" s="95" t="s">
        <v>976</v>
      </c>
    </row>
    <row r="238" spans="1:34" ht="21" x14ac:dyDescent="0.15">
      <c r="A238" s="63" t="s">
        <v>1320</v>
      </c>
      <c r="B238" s="101" t="s">
        <v>871</v>
      </c>
      <c r="C238" s="41" t="s">
        <v>808</v>
      </c>
      <c r="D238" s="269" t="s">
        <v>943</v>
      </c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</row>
    <row r="239" spans="1:34" x14ac:dyDescent="0.15">
      <c r="A239" s="63" t="s">
        <v>1246</v>
      </c>
      <c r="B239" s="101" t="s">
        <v>872</v>
      </c>
      <c r="C239" s="41" t="s">
        <v>809</v>
      </c>
      <c r="D239" s="269" t="s">
        <v>1247</v>
      </c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</row>
    <row r="240" spans="1:34" x14ac:dyDescent="0.15">
      <c r="A240" s="63" t="s">
        <v>1248</v>
      </c>
      <c r="B240" s="101" t="s">
        <v>1249</v>
      </c>
      <c r="C240" s="41" t="s">
        <v>1250</v>
      </c>
      <c r="D240" s="269" t="s">
        <v>983</v>
      </c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</row>
    <row r="241" spans="1:34" ht="21" x14ac:dyDescent="0.15">
      <c r="A241" s="63" t="s">
        <v>1319</v>
      </c>
      <c r="B241" s="101" t="s">
        <v>873</v>
      </c>
      <c r="C241" s="41" t="s">
        <v>810</v>
      </c>
      <c r="D241" s="269" t="s">
        <v>1251</v>
      </c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</row>
    <row r="242" spans="1:34" ht="21" x14ac:dyDescent="0.15">
      <c r="A242" s="63" t="s">
        <v>1318</v>
      </c>
      <c r="B242" s="101" t="s">
        <v>874</v>
      </c>
      <c r="C242" s="41" t="s">
        <v>811</v>
      </c>
      <c r="D242" s="269" t="s">
        <v>944</v>
      </c>
      <c r="E242" s="115"/>
      <c r="F242" s="115"/>
      <c r="G242" s="115"/>
      <c r="H242" s="115"/>
      <c r="I242" s="115" t="s">
        <v>976</v>
      </c>
      <c r="J242" s="115" t="s">
        <v>976</v>
      </c>
      <c r="K242" s="115" t="s">
        <v>976</v>
      </c>
      <c r="L242" s="275" t="s">
        <v>976</v>
      </c>
      <c r="M242" s="275" t="s">
        <v>976</v>
      </c>
      <c r="N242" s="115"/>
      <c r="O242" s="115"/>
      <c r="P242" s="115"/>
      <c r="Q242" s="115"/>
      <c r="R242" s="115" t="s">
        <v>976</v>
      </c>
      <c r="S242" s="115" t="s">
        <v>976</v>
      </c>
      <c r="T242" s="115" t="s">
        <v>976</v>
      </c>
      <c r="U242" s="115" t="s">
        <v>976</v>
      </c>
      <c r="V242" s="115" t="s">
        <v>976</v>
      </c>
      <c r="W242" s="95"/>
      <c r="X242" s="95"/>
      <c r="Y242" s="95"/>
      <c r="Z242" s="95"/>
      <c r="AA242" s="95"/>
      <c r="AB242" s="95"/>
      <c r="AC242" s="95" t="s">
        <v>976</v>
      </c>
      <c r="AD242" s="95" t="s">
        <v>976</v>
      </c>
      <c r="AE242" s="95" t="s">
        <v>976</v>
      </c>
      <c r="AF242" s="95" t="s">
        <v>976</v>
      </c>
      <c r="AG242" s="95" t="s">
        <v>976</v>
      </c>
      <c r="AH242" s="95" t="s">
        <v>976</v>
      </c>
    </row>
    <row r="243" spans="1:34" x14ac:dyDescent="0.15">
      <c r="A243" s="63" t="s">
        <v>1317</v>
      </c>
      <c r="B243" s="101" t="s">
        <v>875</v>
      </c>
      <c r="C243" s="41" t="s">
        <v>812</v>
      </c>
      <c r="D243" s="269" t="s">
        <v>945</v>
      </c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</row>
    <row r="244" spans="1:34" x14ac:dyDescent="0.15">
      <c r="A244" s="63" t="s">
        <v>1316</v>
      </c>
      <c r="B244" s="101" t="s">
        <v>979</v>
      </c>
      <c r="C244" s="41" t="s">
        <v>962</v>
      </c>
      <c r="D244" s="269" t="s">
        <v>946</v>
      </c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</row>
    <row r="245" spans="1:34" x14ac:dyDescent="0.15">
      <c r="A245" s="63" t="s">
        <v>1315</v>
      </c>
      <c r="B245" s="101" t="s">
        <v>980</v>
      </c>
      <c r="C245" s="41" t="s">
        <v>963</v>
      </c>
      <c r="D245" s="269" t="s">
        <v>947</v>
      </c>
      <c r="E245" s="115"/>
      <c r="F245" s="115"/>
      <c r="G245" s="115"/>
      <c r="H245" s="115"/>
      <c r="I245" s="221" t="s">
        <v>976</v>
      </c>
      <c r="J245" s="221" t="s">
        <v>976</v>
      </c>
      <c r="K245" s="221" t="s">
        <v>976</v>
      </c>
      <c r="L245" s="221" t="s">
        <v>976</v>
      </c>
      <c r="M245" s="221" t="s">
        <v>976</v>
      </c>
      <c r="N245" s="115"/>
      <c r="O245" s="115"/>
      <c r="P245" s="115"/>
      <c r="Q245" s="115"/>
      <c r="R245" s="221" t="s">
        <v>976</v>
      </c>
      <c r="S245" s="221" t="s">
        <v>976</v>
      </c>
      <c r="T245" s="221" t="s">
        <v>976</v>
      </c>
      <c r="U245" s="221" t="s">
        <v>976</v>
      </c>
      <c r="V245" s="221" t="s">
        <v>976</v>
      </c>
      <c r="W245" s="95"/>
      <c r="X245" s="95"/>
      <c r="Y245" s="95"/>
      <c r="Z245" s="95"/>
      <c r="AA245" s="95"/>
      <c r="AB245" s="95"/>
      <c r="AC245" s="94" t="s">
        <v>976</v>
      </c>
      <c r="AD245" s="94" t="s">
        <v>976</v>
      </c>
      <c r="AE245" s="94" t="s">
        <v>976</v>
      </c>
      <c r="AF245" s="94" t="s">
        <v>976</v>
      </c>
      <c r="AG245" s="94" t="s">
        <v>976</v>
      </c>
      <c r="AH245" s="94" t="s">
        <v>976</v>
      </c>
    </row>
    <row r="246" spans="1:34" ht="52.5" x14ac:dyDescent="0.15">
      <c r="A246" s="82" t="s">
        <v>535</v>
      </c>
      <c r="B246" s="101" t="s">
        <v>396</v>
      </c>
      <c r="C246" s="41" t="s">
        <v>223</v>
      </c>
      <c r="D246" s="271" t="s">
        <v>224</v>
      </c>
      <c r="E246" s="115">
        <f>SUM(E247:E295)</f>
        <v>0</v>
      </c>
      <c r="F246" s="115">
        <f>SUM(F247:F295)</f>
        <v>0</v>
      </c>
      <c r="G246" s="115">
        <f>SUM(G247:G295)</f>
        <v>0</v>
      </c>
      <c r="H246" s="115">
        <f>SUM(H247:H295)</f>
        <v>0</v>
      </c>
      <c r="I246" s="221" t="s">
        <v>976</v>
      </c>
      <c r="J246" s="221" t="s">
        <v>976</v>
      </c>
      <c r="K246" s="221" t="s">
        <v>976</v>
      </c>
      <c r="L246" s="221" t="s">
        <v>976</v>
      </c>
      <c r="M246" s="221" t="s">
        <v>976</v>
      </c>
      <c r="N246" s="115">
        <f>SUM(N247:N295)</f>
        <v>0</v>
      </c>
      <c r="O246" s="115">
        <f>SUM(O247:O295)</f>
        <v>0</v>
      </c>
      <c r="P246" s="115">
        <f>SUM(P247:P295)</f>
        <v>0</v>
      </c>
      <c r="Q246" s="115">
        <f>SUM(Q247:Q295)</f>
        <v>0</v>
      </c>
      <c r="R246" s="221" t="s">
        <v>976</v>
      </c>
      <c r="S246" s="221" t="s">
        <v>976</v>
      </c>
      <c r="T246" s="221" t="s">
        <v>976</v>
      </c>
      <c r="U246" s="221" t="s">
        <v>976</v>
      </c>
      <c r="V246" s="221" t="s">
        <v>976</v>
      </c>
      <c r="W246" s="95">
        <f t="shared" ref="W246:AB246" si="7">SUM(W247:W295)</f>
        <v>0</v>
      </c>
      <c r="X246" s="95">
        <f t="shared" si="7"/>
        <v>0</v>
      </c>
      <c r="Y246" s="95">
        <f t="shared" si="7"/>
        <v>0</v>
      </c>
      <c r="Z246" s="95">
        <f t="shared" si="7"/>
        <v>0</v>
      </c>
      <c r="AA246" s="95">
        <f t="shared" si="7"/>
        <v>0</v>
      </c>
      <c r="AB246" s="95">
        <f t="shared" si="7"/>
        <v>0</v>
      </c>
      <c r="AC246" s="94" t="s">
        <v>976</v>
      </c>
      <c r="AD246" s="94" t="s">
        <v>976</v>
      </c>
      <c r="AE246" s="94" t="s">
        <v>976</v>
      </c>
      <c r="AF246" s="94" t="s">
        <v>976</v>
      </c>
      <c r="AG246" s="94" t="s">
        <v>976</v>
      </c>
      <c r="AH246" s="94" t="s">
        <v>976</v>
      </c>
    </row>
    <row r="247" spans="1:34" ht="21" x14ac:dyDescent="0.15">
      <c r="A247" s="225" t="s">
        <v>1473</v>
      </c>
      <c r="B247" s="101" t="s">
        <v>1620</v>
      </c>
      <c r="C247" s="388" t="s">
        <v>1522</v>
      </c>
      <c r="D247" s="273" t="s">
        <v>1523</v>
      </c>
      <c r="E247" s="115"/>
      <c r="F247" s="115"/>
      <c r="G247" s="115"/>
      <c r="H247" s="115"/>
      <c r="I247" s="221" t="s">
        <v>976</v>
      </c>
      <c r="J247" s="221" t="s">
        <v>976</v>
      </c>
      <c r="K247" s="221" t="s">
        <v>976</v>
      </c>
      <c r="L247" s="221" t="s">
        <v>976</v>
      </c>
      <c r="M247" s="221" t="s">
        <v>976</v>
      </c>
      <c r="N247" s="115"/>
      <c r="O247" s="115"/>
      <c r="P247" s="115"/>
      <c r="Q247" s="115"/>
      <c r="R247" s="221" t="s">
        <v>976</v>
      </c>
      <c r="S247" s="221" t="s">
        <v>976</v>
      </c>
      <c r="T247" s="221" t="s">
        <v>976</v>
      </c>
      <c r="U247" s="221" t="s">
        <v>976</v>
      </c>
      <c r="V247" s="221" t="s">
        <v>976</v>
      </c>
      <c r="W247" s="95"/>
      <c r="X247" s="95"/>
      <c r="Y247" s="95"/>
      <c r="Z247" s="95"/>
      <c r="AA247" s="95"/>
      <c r="AB247" s="95"/>
      <c r="AC247" s="94" t="s">
        <v>976</v>
      </c>
      <c r="AD247" s="94" t="s">
        <v>976</v>
      </c>
      <c r="AE247" s="94" t="s">
        <v>976</v>
      </c>
      <c r="AF247" s="94" t="s">
        <v>976</v>
      </c>
      <c r="AG247" s="94" t="s">
        <v>976</v>
      </c>
      <c r="AH247" s="94" t="s">
        <v>976</v>
      </c>
    </row>
    <row r="248" spans="1:34" ht="21" x14ac:dyDescent="0.15">
      <c r="A248" s="225" t="s">
        <v>1474</v>
      </c>
      <c r="B248" s="101" t="s">
        <v>1621</v>
      </c>
      <c r="C248" s="388" t="s">
        <v>1524</v>
      </c>
      <c r="D248" s="273" t="s">
        <v>1525</v>
      </c>
      <c r="E248" s="115"/>
      <c r="F248" s="115"/>
      <c r="G248" s="115"/>
      <c r="H248" s="115"/>
      <c r="I248" s="221" t="s">
        <v>976</v>
      </c>
      <c r="J248" s="221" t="s">
        <v>976</v>
      </c>
      <c r="K248" s="221" t="s">
        <v>976</v>
      </c>
      <c r="L248" s="221" t="s">
        <v>976</v>
      </c>
      <c r="M248" s="221" t="s">
        <v>976</v>
      </c>
      <c r="N248" s="115"/>
      <c r="O248" s="115"/>
      <c r="P248" s="115"/>
      <c r="Q248" s="115"/>
      <c r="R248" s="221" t="s">
        <v>976</v>
      </c>
      <c r="S248" s="221" t="s">
        <v>976</v>
      </c>
      <c r="T248" s="221" t="s">
        <v>976</v>
      </c>
      <c r="U248" s="221" t="s">
        <v>976</v>
      </c>
      <c r="V248" s="221" t="s">
        <v>976</v>
      </c>
      <c r="W248" s="95"/>
      <c r="X248" s="95"/>
      <c r="Y248" s="95"/>
      <c r="Z248" s="95"/>
      <c r="AA248" s="95"/>
      <c r="AB248" s="95"/>
      <c r="AC248" s="94" t="s">
        <v>976</v>
      </c>
      <c r="AD248" s="94" t="s">
        <v>976</v>
      </c>
      <c r="AE248" s="94" t="s">
        <v>976</v>
      </c>
      <c r="AF248" s="94" t="s">
        <v>976</v>
      </c>
      <c r="AG248" s="94" t="s">
        <v>976</v>
      </c>
      <c r="AH248" s="94" t="s">
        <v>976</v>
      </c>
    </row>
    <row r="249" spans="1:34" ht="21" x14ac:dyDescent="0.15">
      <c r="A249" s="225" t="s">
        <v>1475</v>
      </c>
      <c r="B249" s="101" t="s">
        <v>1622</v>
      </c>
      <c r="C249" s="388" t="s">
        <v>1526</v>
      </c>
      <c r="D249" s="273" t="s">
        <v>1527</v>
      </c>
      <c r="E249" s="115"/>
      <c r="F249" s="115"/>
      <c r="G249" s="115"/>
      <c r="H249" s="115"/>
      <c r="I249" s="221" t="s">
        <v>976</v>
      </c>
      <c r="J249" s="221" t="s">
        <v>976</v>
      </c>
      <c r="K249" s="221" t="s">
        <v>976</v>
      </c>
      <c r="L249" s="221" t="s">
        <v>976</v>
      </c>
      <c r="M249" s="221" t="s">
        <v>976</v>
      </c>
      <c r="N249" s="115"/>
      <c r="O249" s="115"/>
      <c r="P249" s="115"/>
      <c r="Q249" s="115"/>
      <c r="R249" s="221" t="s">
        <v>976</v>
      </c>
      <c r="S249" s="221" t="s">
        <v>976</v>
      </c>
      <c r="T249" s="221" t="s">
        <v>976</v>
      </c>
      <c r="U249" s="221" t="s">
        <v>976</v>
      </c>
      <c r="V249" s="221" t="s">
        <v>976</v>
      </c>
      <c r="W249" s="95"/>
      <c r="X249" s="95"/>
      <c r="Y249" s="95"/>
      <c r="Z249" s="95"/>
      <c r="AA249" s="95"/>
      <c r="AB249" s="95"/>
      <c r="AC249" s="94" t="s">
        <v>976</v>
      </c>
      <c r="AD249" s="94" t="s">
        <v>976</v>
      </c>
      <c r="AE249" s="94" t="s">
        <v>976</v>
      </c>
      <c r="AF249" s="94" t="s">
        <v>976</v>
      </c>
      <c r="AG249" s="94" t="s">
        <v>976</v>
      </c>
      <c r="AH249" s="94" t="s">
        <v>976</v>
      </c>
    </row>
    <row r="250" spans="1:34" x14ac:dyDescent="0.15">
      <c r="A250" s="225" t="s">
        <v>1476</v>
      </c>
      <c r="B250" s="101" t="s">
        <v>1623</v>
      </c>
      <c r="C250" s="388" t="s">
        <v>1528</v>
      </c>
      <c r="D250" s="273" t="s">
        <v>1529</v>
      </c>
      <c r="E250" s="115"/>
      <c r="F250" s="115"/>
      <c r="G250" s="115"/>
      <c r="H250" s="115"/>
      <c r="I250" s="221" t="s">
        <v>976</v>
      </c>
      <c r="J250" s="221" t="s">
        <v>976</v>
      </c>
      <c r="K250" s="221" t="s">
        <v>976</v>
      </c>
      <c r="L250" s="221" t="s">
        <v>976</v>
      </c>
      <c r="M250" s="221" t="s">
        <v>976</v>
      </c>
      <c r="N250" s="115"/>
      <c r="O250" s="115"/>
      <c r="P250" s="115"/>
      <c r="Q250" s="115"/>
      <c r="R250" s="221" t="s">
        <v>976</v>
      </c>
      <c r="S250" s="221" t="s">
        <v>976</v>
      </c>
      <c r="T250" s="221" t="s">
        <v>976</v>
      </c>
      <c r="U250" s="221" t="s">
        <v>976</v>
      </c>
      <c r="V250" s="221" t="s">
        <v>976</v>
      </c>
      <c r="W250" s="95"/>
      <c r="X250" s="95"/>
      <c r="Y250" s="95"/>
      <c r="Z250" s="95"/>
      <c r="AA250" s="95"/>
      <c r="AB250" s="95"/>
      <c r="AC250" s="94" t="s">
        <v>976</v>
      </c>
      <c r="AD250" s="94" t="s">
        <v>976</v>
      </c>
      <c r="AE250" s="94" t="s">
        <v>976</v>
      </c>
      <c r="AF250" s="94" t="s">
        <v>976</v>
      </c>
      <c r="AG250" s="94" t="s">
        <v>976</v>
      </c>
      <c r="AH250" s="94" t="s">
        <v>976</v>
      </c>
    </row>
    <row r="251" spans="1:34" ht="21" x14ac:dyDescent="0.15">
      <c r="A251" s="225" t="s">
        <v>1477</v>
      </c>
      <c r="B251" s="101" t="s">
        <v>1624</v>
      </c>
      <c r="C251" s="388" t="s">
        <v>1530</v>
      </c>
      <c r="D251" s="273" t="s">
        <v>1531</v>
      </c>
      <c r="E251" s="115"/>
      <c r="F251" s="115"/>
      <c r="G251" s="115"/>
      <c r="H251" s="115"/>
      <c r="I251" s="221" t="s">
        <v>976</v>
      </c>
      <c r="J251" s="221" t="s">
        <v>976</v>
      </c>
      <c r="K251" s="221" t="s">
        <v>976</v>
      </c>
      <c r="L251" s="221" t="s">
        <v>976</v>
      </c>
      <c r="M251" s="221" t="s">
        <v>976</v>
      </c>
      <c r="N251" s="115"/>
      <c r="O251" s="115"/>
      <c r="P251" s="115"/>
      <c r="Q251" s="115"/>
      <c r="R251" s="221" t="s">
        <v>976</v>
      </c>
      <c r="S251" s="221" t="s">
        <v>976</v>
      </c>
      <c r="T251" s="221" t="s">
        <v>976</v>
      </c>
      <c r="U251" s="221" t="s">
        <v>976</v>
      </c>
      <c r="V251" s="221" t="s">
        <v>976</v>
      </c>
      <c r="W251" s="95"/>
      <c r="X251" s="95"/>
      <c r="Y251" s="95"/>
      <c r="Z251" s="95"/>
      <c r="AA251" s="95"/>
      <c r="AB251" s="95"/>
      <c r="AC251" s="94" t="s">
        <v>976</v>
      </c>
      <c r="AD251" s="94" t="s">
        <v>976</v>
      </c>
      <c r="AE251" s="94" t="s">
        <v>976</v>
      </c>
      <c r="AF251" s="94" t="s">
        <v>976</v>
      </c>
      <c r="AG251" s="94" t="s">
        <v>976</v>
      </c>
      <c r="AH251" s="94" t="s">
        <v>976</v>
      </c>
    </row>
    <row r="252" spans="1:34" ht="42" x14ac:dyDescent="0.15">
      <c r="A252" s="225" t="s">
        <v>1478</v>
      </c>
      <c r="B252" s="101" t="s">
        <v>1625</v>
      </c>
      <c r="C252" s="388" t="s">
        <v>1532</v>
      </c>
      <c r="D252" s="273" t="s">
        <v>1533</v>
      </c>
      <c r="E252" s="115"/>
      <c r="F252" s="115"/>
      <c r="G252" s="115"/>
      <c r="H252" s="115"/>
      <c r="I252" s="221" t="s">
        <v>976</v>
      </c>
      <c r="J252" s="221" t="s">
        <v>976</v>
      </c>
      <c r="K252" s="221" t="s">
        <v>976</v>
      </c>
      <c r="L252" s="221" t="s">
        <v>976</v>
      </c>
      <c r="M252" s="221" t="s">
        <v>976</v>
      </c>
      <c r="N252" s="115"/>
      <c r="O252" s="115"/>
      <c r="P252" s="115"/>
      <c r="Q252" s="115"/>
      <c r="R252" s="221" t="s">
        <v>976</v>
      </c>
      <c r="S252" s="221" t="s">
        <v>976</v>
      </c>
      <c r="T252" s="221" t="s">
        <v>976</v>
      </c>
      <c r="U252" s="221" t="s">
        <v>976</v>
      </c>
      <c r="V252" s="221" t="s">
        <v>976</v>
      </c>
      <c r="W252" s="95"/>
      <c r="X252" s="95"/>
      <c r="Y252" s="95"/>
      <c r="Z252" s="95"/>
      <c r="AA252" s="95"/>
      <c r="AB252" s="95"/>
      <c r="AC252" s="94" t="s">
        <v>976</v>
      </c>
      <c r="AD252" s="94" t="s">
        <v>976</v>
      </c>
      <c r="AE252" s="94" t="s">
        <v>976</v>
      </c>
      <c r="AF252" s="94" t="s">
        <v>976</v>
      </c>
      <c r="AG252" s="94" t="s">
        <v>976</v>
      </c>
      <c r="AH252" s="94" t="s">
        <v>976</v>
      </c>
    </row>
    <row r="253" spans="1:34" x14ac:dyDescent="0.15">
      <c r="A253" s="225" t="s">
        <v>1479</v>
      </c>
      <c r="B253" s="101" t="s">
        <v>1626</v>
      </c>
      <c r="C253" s="388" t="s">
        <v>1534</v>
      </c>
      <c r="D253" s="273" t="s">
        <v>1535</v>
      </c>
      <c r="E253" s="115"/>
      <c r="F253" s="115"/>
      <c r="G253" s="115"/>
      <c r="H253" s="115"/>
      <c r="I253" s="221" t="s">
        <v>976</v>
      </c>
      <c r="J253" s="221" t="s">
        <v>976</v>
      </c>
      <c r="K253" s="221" t="s">
        <v>976</v>
      </c>
      <c r="L253" s="221" t="s">
        <v>976</v>
      </c>
      <c r="M253" s="221" t="s">
        <v>976</v>
      </c>
      <c r="N253" s="115"/>
      <c r="O253" s="115"/>
      <c r="P253" s="115"/>
      <c r="Q253" s="115"/>
      <c r="R253" s="221" t="s">
        <v>976</v>
      </c>
      <c r="S253" s="221" t="s">
        <v>976</v>
      </c>
      <c r="T253" s="221" t="s">
        <v>976</v>
      </c>
      <c r="U253" s="221" t="s">
        <v>976</v>
      </c>
      <c r="V253" s="221" t="s">
        <v>976</v>
      </c>
      <c r="W253" s="95"/>
      <c r="X253" s="95"/>
      <c r="Y253" s="95"/>
      <c r="Z253" s="95"/>
      <c r="AA253" s="95"/>
      <c r="AB253" s="95"/>
      <c r="AC253" s="94" t="s">
        <v>976</v>
      </c>
      <c r="AD253" s="94" t="s">
        <v>976</v>
      </c>
      <c r="AE253" s="94" t="s">
        <v>976</v>
      </c>
      <c r="AF253" s="94" t="s">
        <v>976</v>
      </c>
      <c r="AG253" s="94" t="s">
        <v>976</v>
      </c>
      <c r="AH253" s="94" t="s">
        <v>976</v>
      </c>
    </row>
    <row r="254" spans="1:34" x14ac:dyDescent="0.15">
      <c r="A254" s="225" t="s">
        <v>1480</v>
      </c>
      <c r="B254" s="101" t="s">
        <v>1627</v>
      </c>
      <c r="C254" s="388" t="s">
        <v>1536</v>
      </c>
      <c r="D254" s="273" t="s">
        <v>1537</v>
      </c>
      <c r="E254" s="115"/>
      <c r="F254" s="115"/>
      <c r="G254" s="115"/>
      <c r="H254" s="115"/>
      <c r="I254" s="221" t="s">
        <v>976</v>
      </c>
      <c r="J254" s="221" t="s">
        <v>976</v>
      </c>
      <c r="K254" s="221" t="s">
        <v>976</v>
      </c>
      <c r="L254" s="221" t="s">
        <v>976</v>
      </c>
      <c r="M254" s="221" t="s">
        <v>976</v>
      </c>
      <c r="N254" s="115"/>
      <c r="O254" s="115"/>
      <c r="P254" s="115"/>
      <c r="Q254" s="115"/>
      <c r="R254" s="221" t="s">
        <v>976</v>
      </c>
      <c r="S254" s="221" t="s">
        <v>976</v>
      </c>
      <c r="T254" s="221" t="s">
        <v>976</v>
      </c>
      <c r="U254" s="221" t="s">
        <v>976</v>
      </c>
      <c r="V254" s="221" t="s">
        <v>976</v>
      </c>
      <c r="W254" s="95"/>
      <c r="X254" s="95"/>
      <c r="Y254" s="95"/>
      <c r="Z254" s="95"/>
      <c r="AA254" s="95"/>
      <c r="AB254" s="95"/>
      <c r="AC254" s="94" t="s">
        <v>976</v>
      </c>
      <c r="AD254" s="94" t="s">
        <v>976</v>
      </c>
      <c r="AE254" s="94" t="s">
        <v>976</v>
      </c>
      <c r="AF254" s="94" t="s">
        <v>976</v>
      </c>
      <c r="AG254" s="94" t="s">
        <v>976</v>
      </c>
      <c r="AH254" s="94" t="s">
        <v>976</v>
      </c>
    </row>
    <row r="255" spans="1:34" ht="21" x14ac:dyDescent="0.15">
      <c r="A255" s="225" t="s">
        <v>1481</v>
      </c>
      <c r="B255" s="101" t="s">
        <v>1628</v>
      </c>
      <c r="C255" s="388" t="s">
        <v>1538</v>
      </c>
      <c r="D255" s="273" t="s">
        <v>1539</v>
      </c>
      <c r="E255" s="115"/>
      <c r="F255" s="115"/>
      <c r="G255" s="115"/>
      <c r="H255" s="115"/>
      <c r="I255" s="221" t="s">
        <v>976</v>
      </c>
      <c r="J255" s="221" t="s">
        <v>976</v>
      </c>
      <c r="K255" s="221" t="s">
        <v>976</v>
      </c>
      <c r="L255" s="221" t="s">
        <v>976</v>
      </c>
      <c r="M255" s="221" t="s">
        <v>976</v>
      </c>
      <c r="N255" s="115"/>
      <c r="O255" s="115"/>
      <c r="P255" s="115"/>
      <c r="Q255" s="115"/>
      <c r="R255" s="221" t="s">
        <v>976</v>
      </c>
      <c r="S255" s="221" t="s">
        <v>976</v>
      </c>
      <c r="T255" s="221" t="s">
        <v>976</v>
      </c>
      <c r="U255" s="221" t="s">
        <v>976</v>
      </c>
      <c r="V255" s="221" t="s">
        <v>976</v>
      </c>
      <c r="W255" s="95"/>
      <c r="X255" s="95"/>
      <c r="Y255" s="95"/>
      <c r="Z255" s="95"/>
      <c r="AA255" s="95"/>
      <c r="AB255" s="95"/>
      <c r="AC255" s="94" t="s">
        <v>976</v>
      </c>
      <c r="AD255" s="94" t="s">
        <v>976</v>
      </c>
      <c r="AE255" s="94" t="s">
        <v>976</v>
      </c>
      <c r="AF255" s="94" t="s">
        <v>976</v>
      </c>
      <c r="AG255" s="94" t="s">
        <v>976</v>
      </c>
      <c r="AH255" s="94" t="s">
        <v>976</v>
      </c>
    </row>
    <row r="256" spans="1:34" ht="31.5" x14ac:dyDescent="0.15">
      <c r="A256" s="225" t="s">
        <v>1482</v>
      </c>
      <c r="B256" s="101" t="s">
        <v>1629</v>
      </c>
      <c r="C256" s="388" t="s">
        <v>1540</v>
      </c>
      <c r="D256" s="273" t="s">
        <v>1541</v>
      </c>
      <c r="E256" s="115"/>
      <c r="F256" s="115"/>
      <c r="G256" s="115"/>
      <c r="H256" s="115"/>
      <c r="I256" s="221" t="s">
        <v>976</v>
      </c>
      <c r="J256" s="221" t="s">
        <v>976</v>
      </c>
      <c r="K256" s="221" t="s">
        <v>976</v>
      </c>
      <c r="L256" s="221" t="s">
        <v>976</v>
      </c>
      <c r="M256" s="221" t="s">
        <v>976</v>
      </c>
      <c r="N256" s="115"/>
      <c r="O256" s="115"/>
      <c r="P256" s="115"/>
      <c r="Q256" s="115"/>
      <c r="R256" s="221" t="s">
        <v>976</v>
      </c>
      <c r="S256" s="221" t="s">
        <v>976</v>
      </c>
      <c r="T256" s="221" t="s">
        <v>976</v>
      </c>
      <c r="U256" s="221" t="s">
        <v>976</v>
      </c>
      <c r="V256" s="221" t="s">
        <v>976</v>
      </c>
      <c r="W256" s="95"/>
      <c r="X256" s="95"/>
      <c r="Y256" s="95"/>
      <c r="Z256" s="95"/>
      <c r="AA256" s="95"/>
      <c r="AB256" s="95"/>
      <c r="AC256" s="94" t="s">
        <v>976</v>
      </c>
      <c r="AD256" s="94" t="s">
        <v>976</v>
      </c>
      <c r="AE256" s="94" t="s">
        <v>976</v>
      </c>
      <c r="AF256" s="94" t="s">
        <v>976</v>
      </c>
      <c r="AG256" s="94" t="s">
        <v>976</v>
      </c>
      <c r="AH256" s="94" t="s">
        <v>976</v>
      </c>
    </row>
    <row r="257" spans="1:34" x14ac:dyDescent="0.15">
      <c r="A257" s="225" t="s">
        <v>1483</v>
      </c>
      <c r="B257" s="101" t="s">
        <v>1630</v>
      </c>
      <c r="C257" s="388" t="s">
        <v>1542</v>
      </c>
      <c r="D257" s="273" t="s">
        <v>1543</v>
      </c>
      <c r="E257" s="115"/>
      <c r="F257" s="115"/>
      <c r="G257" s="115"/>
      <c r="H257" s="115"/>
      <c r="I257" s="221" t="s">
        <v>976</v>
      </c>
      <c r="J257" s="221" t="s">
        <v>976</v>
      </c>
      <c r="K257" s="221" t="s">
        <v>976</v>
      </c>
      <c r="L257" s="221" t="s">
        <v>976</v>
      </c>
      <c r="M257" s="221" t="s">
        <v>976</v>
      </c>
      <c r="N257" s="115"/>
      <c r="O257" s="115"/>
      <c r="P257" s="115"/>
      <c r="Q257" s="115"/>
      <c r="R257" s="221" t="s">
        <v>976</v>
      </c>
      <c r="S257" s="221" t="s">
        <v>976</v>
      </c>
      <c r="T257" s="221" t="s">
        <v>976</v>
      </c>
      <c r="U257" s="221" t="s">
        <v>976</v>
      </c>
      <c r="V257" s="221" t="s">
        <v>976</v>
      </c>
      <c r="W257" s="95"/>
      <c r="X257" s="95"/>
      <c r="Y257" s="95"/>
      <c r="Z257" s="95"/>
      <c r="AA257" s="95"/>
      <c r="AB257" s="95"/>
      <c r="AC257" s="94" t="s">
        <v>976</v>
      </c>
      <c r="AD257" s="94" t="s">
        <v>976</v>
      </c>
      <c r="AE257" s="94" t="s">
        <v>976</v>
      </c>
      <c r="AF257" s="94" t="s">
        <v>976</v>
      </c>
      <c r="AG257" s="94" t="s">
        <v>976</v>
      </c>
      <c r="AH257" s="94" t="s">
        <v>976</v>
      </c>
    </row>
    <row r="258" spans="1:34" ht="84" x14ac:dyDescent="0.15">
      <c r="A258" s="225" t="s">
        <v>1484</v>
      </c>
      <c r="B258" s="101" t="s">
        <v>1631</v>
      </c>
      <c r="C258" s="388" t="s">
        <v>1544</v>
      </c>
      <c r="D258" s="273" t="s">
        <v>1545</v>
      </c>
      <c r="E258" s="115"/>
      <c r="F258" s="115"/>
      <c r="G258" s="115"/>
      <c r="H258" s="115"/>
      <c r="I258" s="221" t="s">
        <v>976</v>
      </c>
      <c r="J258" s="221" t="s">
        <v>976</v>
      </c>
      <c r="K258" s="221" t="s">
        <v>976</v>
      </c>
      <c r="L258" s="221" t="s">
        <v>976</v>
      </c>
      <c r="M258" s="221" t="s">
        <v>976</v>
      </c>
      <c r="N258" s="115"/>
      <c r="O258" s="115"/>
      <c r="P258" s="115"/>
      <c r="Q258" s="115"/>
      <c r="R258" s="221" t="s">
        <v>976</v>
      </c>
      <c r="S258" s="221" t="s">
        <v>976</v>
      </c>
      <c r="T258" s="221" t="s">
        <v>976</v>
      </c>
      <c r="U258" s="221" t="s">
        <v>976</v>
      </c>
      <c r="V258" s="221" t="s">
        <v>976</v>
      </c>
      <c r="W258" s="95"/>
      <c r="X258" s="95"/>
      <c r="Y258" s="95"/>
      <c r="Z258" s="95"/>
      <c r="AA258" s="95"/>
      <c r="AB258" s="95"/>
      <c r="AC258" s="94" t="s">
        <v>976</v>
      </c>
      <c r="AD258" s="94" t="s">
        <v>976</v>
      </c>
      <c r="AE258" s="94" t="s">
        <v>976</v>
      </c>
      <c r="AF258" s="94" t="s">
        <v>976</v>
      </c>
      <c r="AG258" s="94" t="s">
        <v>976</v>
      </c>
      <c r="AH258" s="94" t="s">
        <v>976</v>
      </c>
    </row>
    <row r="259" spans="1:34" x14ac:dyDescent="0.15">
      <c r="A259" s="225" t="s">
        <v>1485</v>
      </c>
      <c r="B259" s="101" t="s">
        <v>1632</v>
      </c>
      <c r="C259" s="388" t="s">
        <v>1546</v>
      </c>
      <c r="D259" s="273" t="s">
        <v>1547</v>
      </c>
      <c r="E259" s="115"/>
      <c r="F259" s="115"/>
      <c r="G259" s="115"/>
      <c r="H259" s="115"/>
      <c r="I259" s="221" t="s">
        <v>976</v>
      </c>
      <c r="J259" s="221" t="s">
        <v>976</v>
      </c>
      <c r="K259" s="221" t="s">
        <v>976</v>
      </c>
      <c r="L259" s="221" t="s">
        <v>976</v>
      </c>
      <c r="M259" s="221" t="s">
        <v>976</v>
      </c>
      <c r="N259" s="115"/>
      <c r="O259" s="115"/>
      <c r="P259" s="115"/>
      <c r="Q259" s="115"/>
      <c r="R259" s="221" t="s">
        <v>976</v>
      </c>
      <c r="S259" s="221" t="s">
        <v>976</v>
      </c>
      <c r="T259" s="221" t="s">
        <v>976</v>
      </c>
      <c r="U259" s="221" t="s">
        <v>976</v>
      </c>
      <c r="V259" s="221" t="s">
        <v>976</v>
      </c>
      <c r="W259" s="95"/>
      <c r="X259" s="95"/>
      <c r="Y259" s="95"/>
      <c r="Z259" s="95"/>
      <c r="AA259" s="95"/>
      <c r="AB259" s="95"/>
      <c r="AC259" s="94" t="s">
        <v>976</v>
      </c>
      <c r="AD259" s="94" t="s">
        <v>976</v>
      </c>
      <c r="AE259" s="94" t="s">
        <v>976</v>
      </c>
      <c r="AF259" s="94" t="s">
        <v>976</v>
      </c>
      <c r="AG259" s="94" t="s">
        <v>976</v>
      </c>
      <c r="AH259" s="94" t="s">
        <v>976</v>
      </c>
    </row>
    <row r="260" spans="1:34" ht="21" x14ac:dyDescent="0.15">
      <c r="A260" s="225" t="s">
        <v>1486</v>
      </c>
      <c r="B260" s="101" t="s">
        <v>1633</v>
      </c>
      <c r="C260" s="388" t="s">
        <v>1548</v>
      </c>
      <c r="D260" s="273" t="s">
        <v>1549</v>
      </c>
      <c r="E260" s="115"/>
      <c r="F260" s="115"/>
      <c r="G260" s="115"/>
      <c r="H260" s="115"/>
      <c r="I260" s="221" t="s">
        <v>976</v>
      </c>
      <c r="J260" s="221" t="s">
        <v>976</v>
      </c>
      <c r="K260" s="221" t="s">
        <v>976</v>
      </c>
      <c r="L260" s="221" t="s">
        <v>976</v>
      </c>
      <c r="M260" s="221" t="s">
        <v>976</v>
      </c>
      <c r="N260" s="115"/>
      <c r="O260" s="115"/>
      <c r="P260" s="115"/>
      <c r="Q260" s="115"/>
      <c r="R260" s="221" t="s">
        <v>976</v>
      </c>
      <c r="S260" s="221" t="s">
        <v>976</v>
      </c>
      <c r="T260" s="221" t="s">
        <v>976</v>
      </c>
      <c r="U260" s="221" t="s">
        <v>976</v>
      </c>
      <c r="V260" s="221" t="s">
        <v>976</v>
      </c>
      <c r="W260" s="95"/>
      <c r="X260" s="95"/>
      <c r="Y260" s="95"/>
      <c r="Z260" s="95"/>
      <c r="AA260" s="95"/>
      <c r="AB260" s="95"/>
      <c r="AC260" s="94" t="s">
        <v>976</v>
      </c>
      <c r="AD260" s="94" t="s">
        <v>976</v>
      </c>
      <c r="AE260" s="94" t="s">
        <v>976</v>
      </c>
      <c r="AF260" s="94" t="s">
        <v>976</v>
      </c>
      <c r="AG260" s="94" t="s">
        <v>976</v>
      </c>
      <c r="AH260" s="94" t="s">
        <v>976</v>
      </c>
    </row>
    <row r="261" spans="1:34" ht="21" x14ac:dyDescent="0.15">
      <c r="A261" s="225" t="s">
        <v>1487</v>
      </c>
      <c r="B261" s="101" t="s">
        <v>1634</v>
      </c>
      <c r="C261" s="388" t="s">
        <v>1550</v>
      </c>
      <c r="D261" s="273" t="s">
        <v>1551</v>
      </c>
      <c r="E261" s="115"/>
      <c r="F261" s="115"/>
      <c r="G261" s="115"/>
      <c r="H261" s="115"/>
      <c r="I261" s="221" t="s">
        <v>976</v>
      </c>
      <c r="J261" s="221" t="s">
        <v>976</v>
      </c>
      <c r="K261" s="221" t="s">
        <v>976</v>
      </c>
      <c r="L261" s="221" t="s">
        <v>976</v>
      </c>
      <c r="M261" s="221" t="s">
        <v>976</v>
      </c>
      <c r="N261" s="115"/>
      <c r="O261" s="115"/>
      <c r="P261" s="115"/>
      <c r="Q261" s="115"/>
      <c r="R261" s="221" t="s">
        <v>976</v>
      </c>
      <c r="S261" s="221" t="s">
        <v>976</v>
      </c>
      <c r="T261" s="221" t="s">
        <v>976</v>
      </c>
      <c r="U261" s="221" t="s">
        <v>976</v>
      </c>
      <c r="V261" s="221" t="s">
        <v>976</v>
      </c>
      <c r="W261" s="95"/>
      <c r="X261" s="95"/>
      <c r="Y261" s="95"/>
      <c r="Z261" s="95"/>
      <c r="AA261" s="95"/>
      <c r="AB261" s="95"/>
      <c r="AC261" s="94" t="s">
        <v>976</v>
      </c>
      <c r="AD261" s="94" t="s">
        <v>976</v>
      </c>
      <c r="AE261" s="94" t="s">
        <v>976</v>
      </c>
      <c r="AF261" s="94" t="s">
        <v>976</v>
      </c>
      <c r="AG261" s="94" t="s">
        <v>976</v>
      </c>
      <c r="AH261" s="94" t="s">
        <v>976</v>
      </c>
    </row>
    <row r="262" spans="1:34" ht="31.5" x14ac:dyDescent="0.15">
      <c r="A262" s="225" t="s">
        <v>1488</v>
      </c>
      <c r="B262" s="101" t="s">
        <v>1635</v>
      </c>
      <c r="C262" s="388" t="s">
        <v>1552</v>
      </c>
      <c r="D262" s="273" t="s">
        <v>1553</v>
      </c>
      <c r="E262" s="115"/>
      <c r="F262" s="115"/>
      <c r="G262" s="115"/>
      <c r="H262" s="115"/>
      <c r="I262" s="221" t="s">
        <v>976</v>
      </c>
      <c r="J262" s="221" t="s">
        <v>976</v>
      </c>
      <c r="K262" s="221" t="s">
        <v>976</v>
      </c>
      <c r="L262" s="221" t="s">
        <v>976</v>
      </c>
      <c r="M262" s="221" t="s">
        <v>976</v>
      </c>
      <c r="N262" s="115"/>
      <c r="O262" s="115"/>
      <c r="P262" s="115"/>
      <c r="Q262" s="115"/>
      <c r="R262" s="221" t="s">
        <v>976</v>
      </c>
      <c r="S262" s="221" t="s">
        <v>976</v>
      </c>
      <c r="T262" s="221" t="s">
        <v>976</v>
      </c>
      <c r="U262" s="221" t="s">
        <v>976</v>
      </c>
      <c r="V262" s="221" t="s">
        <v>976</v>
      </c>
      <c r="W262" s="95"/>
      <c r="X262" s="95"/>
      <c r="Y262" s="95"/>
      <c r="Z262" s="95"/>
      <c r="AA262" s="95"/>
      <c r="AB262" s="95"/>
      <c r="AC262" s="94" t="s">
        <v>976</v>
      </c>
      <c r="AD262" s="94" t="s">
        <v>976</v>
      </c>
      <c r="AE262" s="94" t="s">
        <v>976</v>
      </c>
      <c r="AF262" s="94" t="s">
        <v>976</v>
      </c>
      <c r="AG262" s="94" t="s">
        <v>976</v>
      </c>
      <c r="AH262" s="94" t="s">
        <v>976</v>
      </c>
    </row>
    <row r="263" spans="1:34" ht="21" x14ac:dyDescent="0.15">
      <c r="A263" s="225" t="s">
        <v>1489</v>
      </c>
      <c r="B263" s="101" t="s">
        <v>1636</v>
      </c>
      <c r="C263" s="388" t="s">
        <v>1554</v>
      </c>
      <c r="D263" s="273" t="s">
        <v>1555</v>
      </c>
      <c r="E263" s="115"/>
      <c r="F263" s="115"/>
      <c r="G263" s="115"/>
      <c r="H263" s="115"/>
      <c r="I263" s="221" t="s">
        <v>976</v>
      </c>
      <c r="J263" s="221" t="s">
        <v>976</v>
      </c>
      <c r="K263" s="221" t="s">
        <v>976</v>
      </c>
      <c r="L263" s="221" t="s">
        <v>976</v>
      </c>
      <c r="M263" s="221" t="s">
        <v>976</v>
      </c>
      <c r="N263" s="115"/>
      <c r="O263" s="115"/>
      <c r="P263" s="115"/>
      <c r="Q263" s="115"/>
      <c r="R263" s="221" t="s">
        <v>976</v>
      </c>
      <c r="S263" s="221" t="s">
        <v>976</v>
      </c>
      <c r="T263" s="221" t="s">
        <v>976</v>
      </c>
      <c r="U263" s="221" t="s">
        <v>976</v>
      </c>
      <c r="V263" s="221" t="s">
        <v>976</v>
      </c>
      <c r="W263" s="95"/>
      <c r="X263" s="95"/>
      <c r="Y263" s="95"/>
      <c r="Z263" s="95"/>
      <c r="AA263" s="95"/>
      <c r="AB263" s="95"/>
      <c r="AC263" s="94" t="s">
        <v>976</v>
      </c>
      <c r="AD263" s="94" t="s">
        <v>976</v>
      </c>
      <c r="AE263" s="94" t="s">
        <v>976</v>
      </c>
      <c r="AF263" s="94" t="s">
        <v>976</v>
      </c>
      <c r="AG263" s="94" t="s">
        <v>976</v>
      </c>
      <c r="AH263" s="94" t="s">
        <v>976</v>
      </c>
    </row>
    <row r="264" spans="1:34" ht="21" x14ac:dyDescent="0.15">
      <c r="A264" s="225" t="s">
        <v>1490</v>
      </c>
      <c r="B264" s="101" t="s">
        <v>1637</v>
      </c>
      <c r="C264" s="388" t="s">
        <v>1556</v>
      </c>
      <c r="D264" s="273" t="s">
        <v>1557</v>
      </c>
      <c r="E264" s="115"/>
      <c r="F264" s="115"/>
      <c r="G264" s="115"/>
      <c r="H264" s="115"/>
      <c r="I264" s="221" t="s">
        <v>976</v>
      </c>
      <c r="J264" s="221" t="s">
        <v>976</v>
      </c>
      <c r="K264" s="221" t="s">
        <v>976</v>
      </c>
      <c r="L264" s="221" t="s">
        <v>976</v>
      </c>
      <c r="M264" s="221" t="s">
        <v>976</v>
      </c>
      <c r="N264" s="115"/>
      <c r="O264" s="115"/>
      <c r="P264" s="115"/>
      <c r="Q264" s="115"/>
      <c r="R264" s="221" t="s">
        <v>976</v>
      </c>
      <c r="S264" s="221" t="s">
        <v>976</v>
      </c>
      <c r="T264" s="221" t="s">
        <v>976</v>
      </c>
      <c r="U264" s="221" t="s">
        <v>976</v>
      </c>
      <c r="V264" s="221" t="s">
        <v>976</v>
      </c>
      <c r="W264" s="95"/>
      <c r="X264" s="95"/>
      <c r="Y264" s="95"/>
      <c r="Z264" s="95"/>
      <c r="AA264" s="95"/>
      <c r="AB264" s="95"/>
      <c r="AC264" s="94" t="s">
        <v>976</v>
      </c>
      <c r="AD264" s="94" t="s">
        <v>976</v>
      </c>
      <c r="AE264" s="94" t="s">
        <v>976</v>
      </c>
      <c r="AF264" s="94" t="s">
        <v>976</v>
      </c>
      <c r="AG264" s="94" t="s">
        <v>976</v>
      </c>
      <c r="AH264" s="94" t="s">
        <v>976</v>
      </c>
    </row>
    <row r="265" spans="1:34" ht="52.5" x14ac:dyDescent="0.15">
      <c r="A265" s="225" t="s">
        <v>1491</v>
      </c>
      <c r="B265" s="101" t="s">
        <v>1638</v>
      </c>
      <c r="C265" s="388" t="s">
        <v>1558</v>
      </c>
      <c r="D265" s="273" t="s">
        <v>1559</v>
      </c>
      <c r="E265" s="115"/>
      <c r="F265" s="115"/>
      <c r="G265" s="115"/>
      <c r="H265" s="115"/>
      <c r="I265" s="221" t="s">
        <v>976</v>
      </c>
      <c r="J265" s="221" t="s">
        <v>976</v>
      </c>
      <c r="K265" s="221" t="s">
        <v>976</v>
      </c>
      <c r="L265" s="221" t="s">
        <v>976</v>
      </c>
      <c r="M265" s="221" t="s">
        <v>976</v>
      </c>
      <c r="N265" s="115"/>
      <c r="O265" s="115"/>
      <c r="P265" s="115"/>
      <c r="Q265" s="115"/>
      <c r="R265" s="221" t="s">
        <v>976</v>
      </c>
      <c r="S265" s="221" t="s">
        <v>976</v>
      </c>
      <c r="T265" s="221" t="s">
        <v>976</v>
      </c>
      <c r="U265" s="221" t="s">
        <v>976</v>
      </c>
      <c r="V265" s="221" t="s">
        <v>976</v>
      </c>
      <c r="W265" s="95"/>
      <c r="X265" s="95"/>
      <c r="Y265" s="95"/>
      <c r="Z265" s="95"/>
      <c r="AA265" s="95"/>
      <c r="AB265" s="95"/>
      <c r="AC265" s="94" t="s">
        <v>976</v>
      </c>
      <c r="AD265" s="94" t="s">
        <v>976</v>
      </c>
      <c r="AE265" s="94" t="s">
        <v>976</v>
      </c>
      <c r="AF265" s="94" t="s">
        <v>976</v>
      </c>
      <c r="AG265" s="94" t="s">
        <v>976</v>
      </c>
      <c r="AH265" s="94" t="s">
        <v>976</v>
      </c>
    </row>
    <row r="266" spans="1:34" ht="42" x14ac:dyDescent="0.15">
      <c r="A266" s="225" t="s">
        <v>1492</v>
      </c>
      <c r="B266" s="101" t="s">
        <v>1639</v>
      </c>
      <c r="C266" s="388" t="s">
        <v>1560</v>
      </c>
      <c r="D266" s="273" t="s">
        <v>1561</v>
      </c>
      <c r="E266" s="115"/>
      <c r="F266" s="115"/>
      <c r="G266" s="115"/>
      <c r="H266" s="115"/>
      <c r="I266" s="221" t="s">
        <v>976</v>
      </c>
      <c r="J266" s="221" t="s">
        <v>976</v>
      </c>
      <c r="K266" s="221" t="s">
        <v>976</v>
      </c>
      <c r="L266" s="221" t="s">
        <v>976</v>
      </c>
      <c r="M266" s="221" t="s">
        <v>976</v>
      </c>
      <c r="N266" s="115"/>
      <c r="O266" s="115"/>
      <c r="P266" s="115"/>
      <c r="Q266" s="115"/>
      <c r="R266" s="221" t="s">
        <v>976</v>
      </c>
      <c r="S266" s="221" t="s">
        <v>976</v>
      </c>
      <c r="T266" s="221" t="s">
        <v>976</v>
      </c>
      <c r="U266" s="221" t="s">
        <v>976</v>
      </c>
      <c r="V266" s="221" t="s">
        <v>976</v>
      </c>
      <c r="W266" s="95"/>
      <c r="X266" s="95"/>
      <c r="Y266" s="95"/>
      <c r="Z266" s="95"/>
      <c r="AA266" s="95"/>
      <c r="AB266" s="95"/>
      <c r="AC266" s="94" t="s">
        <v>976</v>
      </c>
      <c r="AD266" s="94" t="s">
        <v>976</v>
      </c>
      <c r="AE266" s="94" t="s">
        <v>976</v>
      </c>
      <c r="AF266" s="94" t="s">
        <v>976</v>
      </c>
      <c r="AG266" s="94" t="s">
        <v>976</v>
      </c>
      <c r="AH266" s="94" t="s">
        <v>976</v>
      </c>
    </row>
    <row r="267" spans="1:34" ht="21" x14ac:dyDescent="0.15">
      <c r="A267" s="224" t="s">
        <v>1493</v>
      </c>
      <c r="B267" s="101" t="s">
        <v>1640</v>
      </c>
      <c r="C267" s="388" t="s">
        <v>1562</v>
      </c>
      <c r="D267" s="273" t="s">
        <v>1563</v>
      </c>
      <c r="E267" s="115"/>
      <c r="F267" s="115"/>
      <c r="G267" s="115"/>
      <c r="H267" s="115"/>
      <c r="I267" s="221" t="s">
        <v>976</v>
      </c>
      <c r="J267" s="221" t="s">
        <v>976</v>
      </c>
      <c r="K267" s="221" t="s">
        <v>976</v>
      </c>
      <c r="L267" s="221" t="s">
        <v>976</v>
      </c>
      <c r="M267" s="221" t="s">
        <v>976</v>
      </c>
      <c r="N267" s="115"/>
      <c r="O267" s="115"/>
      <c r="P267" s="115"/>
      <c r="Q267" s="115"/>
      <c r="R267" s="221" t="s">
        <v>976</v>
      </c>
      <c r="S267" s="221" t="s">
        <v>976</v>
      </c>
      <c r="T267" s="221" t="s">
        <v>976</v>
      </c>
      <c r="U267" s="221" t="s">
        <v>976</v>
      </c>
      <c r="V267" s="221" t="s">
        <v>976</v>
      </c>
      <c r="W267" s="95"/>
      <c r="X267" s="95"/>
      <c r="Y267" s="95"/>
      <c r="Z267" s="95"/>
      <c r="AA267" s="95"/>
      <c r="AB267" s="95"/>
      <c r="AC267" s="94" t="s">
        <v>976</v>
      </c>
      <c r="AD267" s="94" t="s">
        <v>976</v>
      </c>
      <c r="AE267" s="94" t="s">
        <v>976</v>
      </c>
      <c r="AF267" s="94" t="s">
        <v>976</v>
      </c>
      <c r="AG267" s="94" t="s">
        <v>976</v>
      </c>
      <c r="AH267" s="94" t="s">
        <v>976</v>
      </c>
    </row>
    <row r="268" spans="1:34" x14ac:dyDescent="0.15">
      <c r="A268" s="225" t="s">
        <v>1494</v>
      </c>
      <c r="B268" s="101" t="s">
        <v>1641</v>
      </c>
      <c r="C268" s="226" t="s">
        <v>1564</v>
      </c>
      <c r="D268" s="273" t="s">
        <v>1565</v>
      </c>
      <c r="E268" s="115"/>
      <c r="F268" s="115"/>
      <c r="G268" s="115"/>
      <c r="H268" s="115"/>
      <c r="I268" s="221" t="s">
        <v>976</v>
      </c>
      <c r="J268" s="221" t="s">
        <v>976</v>
      </c>
      <c r="K268" s="221" t="s">
        <v>976</v>
      </c>
      <c r="L268" s="221" t="s">
        <v>976</v>
      </c>
      <c r="M268" s="221" t="s">
        <v>976</v>
      </c>
      <c r="N268" s="115"/>
      <c r="O268" s="115"/>
      <c r="P268" s="115"/>
      <c r="Q268" s="115"/>
      <c r="R268" s="221" t="s">
        <v>976</v>
      </c>
      <c r="S268" s="221" t="s">
        <v>976</v>
      </c>
      <c r="T268" s="221" t="s">
        <v>976</v>
      </c>
      <c r="U268" s="221" t="s">
        <v>976</v>
      </c>
      <c r="V268" s="221" t="s">
        <v>976</v>
      </c>
      <c r="W268" s="95"/>
      <c r="X268" s="95"/>
      <c r="Y268" s="95"/>
      <c r="Z268" s="95"/>
      <c r="AA268" s="95"/>
      <c r="AB268" s="95"/>
      <c r="AC268" s="94" t="s">
        <v>976</v>
      </c>
      <c r="AD268" s="94" t="s">
        <v>976</v>
      </c>
      <c r="AE268" s="94" t="s">
        <v>976</v>
      </c>
      <c r="AF268" s="94" t="s">
        <v>976</v>
      </c>
      <c r="AG268" s="94" t="s">
        <v>976</v>
      </c>
      <c r="AH268" s="94" t="s">
        <v>976</v>
      </c>
    </row>
    <row r="269" spans="1:34" ht="52.5" x14ac:dyDescent="0.15">
      <c r="A269" s="224" t="s">
        <v>1495</v>
      </c>
      <c r="B269" s="101" t="s">
        <v>1642</v>
      </c>
      <c r="C269" s="226" t="s">
        <v>1566</v>
      </c>
      <c r="D269" s="273" t="s">
        <v>1567</v>
      </c>
      <c r="E269" s="115"/>
      <c r="F269" s="115"/>
      <c r="G269" s="115"/>
      <c r="H269" s="115"/>
      <c r="I269" s="221" t="s">
        <v>976</v>
      </c>
      <c r="J269" s="221" t="s">
        <v>976</v>
      </c>
      <c r="K269" s="221" t="s">
        <v>976</v>
      </c>
      <c r="L269" s="221" t="s">
        <v>976</v>
      </c>
      <c r="M269" s="221" t="s">
        <v>976</v>
      </c>
      <c r="N269" s="115"/>
      <c r="O269" s="115"/>
      <c r="P269" s="115"/>
      <c r="Q269" s="115"/>
      <c r="R269" s="221" t="s">
        <v>976</v>
      </c>
      <c r="S269" s="221" t="s">
        <v>976</v>
      </c>
      <c r="T269" s="221" t="s">
        <v>976</v>
      </c>
      <c r="U269" s="221" t="s">
        <v>976</v>
      </c>
      <c r="V269" s="221" t="s">
        <v>976</v>
      </c>
      <c r="W269" s="95"/>
      <c r="X269" s="95"/>
      <c r="Y269" s="95"/>
      <c r="Z269" s="95"/>
      <c r="AA269" s="95"/>
      <c r="AB269" s="95"/>
      <c r="AC269" s="94" t="s">
        <v>976</v>
      </c>
      <c r="AD269" s="94" t="s">
        <v>976</v>
      </c>
      <c r="AE269" s="94" t="s">
        <v>976</v>
      </c>
      <c r="AF269" s="94" t="s">
        <v>976</v>
      </c>
      <c r="AG269" s="94" t="s">
        <v>976</v>
      </c>
      <c r="AH269" s="94" t="s">
        <v>976</v>
      </c>
    </row>
    <row r="270" spans="1:34" x14ac:dyDescent="0.15">
      <c r="A270" s="225" t="s">
        <v>1496</v>
      </c>
      <c r="B270" s="101" t="s">
        <v>1643</v>
      </c>
      <c r="C270" s="226" t="s">
        <v>1568</v>
      </c>
      <c r="D270" s="273" t="s">
        <v>1569</v>
      </c>
      <c r="E270" s="115"/>
      <c r="F270" s="115"/>
      <c r="G270" s="115"/>
      <c r="H270" s="115"/>
      <c r="I270" s="221" t="s">
        <v>976</v>
      </c>
      <c r="J270" s="221" t="s">
        <v>976</v>
      </c>
      <c r="K270" s="221" t="s">
        <v>976</v>
      </c>
      <c r="L270" s="221" t="s">
        <v>976</v>
      </c>
      <c r="M270" s="221" t="s">
        <v>976</v>
      </c>
      <c r="N270" s="115"/>
      <c r="O270" s="115"/>
      <c r="P270" s="115"/>
      <c r="Q270" s="115"/>
      <c r="R270" s="221" t="s">
        <v>976</v>
      </c>
      <c r="S270" s="221" t="s">
        <v>976</v>
      </c>
      <c r="T270" s="221" t="s">
        <v>976</v>
      </c>
      <c r="U270" s="221" t="s">
        <v>976</v>
      </c>
      <c r="V270" s="221" t="s">
        <v>976</v>
      </c>
      <c r="W270" s="95"/>
      <c r="X270" s="95"/>
      <c r="Y270" s="95"/>
      <c r="Z270" s="95"/>
      <c r="AA270" s="95"/>
      <c r="AB270" s="95"/>
      <c r="AC270" s="94" t="s">
        <v>976</v>
      </c>
      <c r="AD270" s="94" t="s">
        <v>976</v>
      </c>
      <c r="AE270" s="94" t="s">
        <v>976</v>
      </c>
      <c r="AF270" s="94" t="s">
        <v>976</v>
      </c>
      <c r="AG270" s="94" t="s">
        <v>976</v>
      </c>
      <c r="AH270" s="94" t="s">
        <v>976</v>
      </c>
    </row>
    <row r="271" spans="1:34" ht="52.5" x14ac:dyDescent="0.15">
      <c r="A271" s="223" t="s">
        <v>1497</v>
      </c>
      <c r="B271" s="101" t="s">
        <v>1644</v>
      </c>
      <c r="C271" s="226" t="s">
        <v>1570</v>
      </c>
      <c r="D271" s="273" t="s">
        <v>1571</v>
      </c>
      <c r="E271" s="115"/>
      <c r="F271" s="115"/>
      <c r="G271" s="115"/>
      <c r="H271" s="115"/>
      <c r="I271" s="221" t="s">
        <v>976</v>
      </c>
      <c r="J271" s="221" t="s">
        <v>976</v>
      </c>
      <c r="K271" s="221" t="s">
        <v>976</v>
      </c>
      <c r="L271" s="221" t="s">
        <v>976</v>
      </c>
      <c r="M271" s="221" t="s">
        <v>976</v>
      </c>
      <c r="N271" s="115"/>
      <c r="O271" s="115"/>
      <c r="P271" s="115"/>
      <c r="Q271" s="115"/>
      <c r="R271" s="221" t="s">
        <v>976</v>
      </c>
      <c r="S271" s="221" t="s">
        <v>976</v>
      </c>
      <c r="T271" s="221" t="s">
        <v>976</v>
      </c>
      <c r="U271" s="221" t="s">
        <v>976</v>
      </c>
      <c r="V271" s="221" t="s">
        <v>976</v>
      </c>
      <c r="W271" s="95"/>
      <c r="X271" s="95"/>
      <c r="Y271" s="95"/>
      <c r="Z271" s="95"/>
      <c r="AA271" s="95"/>
      <c r="AB271" s="95"/>
      <c r="AC271" s="94" t="s">
        <v>976</v>
      </c>
      <c r="AD271" s="94" t="s">
        <v>976</v>
      </c>
      <c r="AE271" s="94" t="s">
        <v>976</v>
      </c>
      <c r="AF271" s="94" t="s">
        <v>976</v>
      </c>
      <c r="AG271" s="94" t="s">
        <v>976</v>
      </c>
      <c r="AH271" s="94" t="s">
        <v>976</v>
      </c>
    </row>
    <row r="272" spans="1:34" ht="63" x14ac:dyDescent="0.15">
      <c r="A272" s="223" t="s">
        <v>1498</v>
      </c>
      <c r="B272" s="101" t="s">
        <v>1645</v>
      </c>
      <c r="C272" s="226" t="s">
        <v>1572</v>
      </c>
      <c r="D272" s="273" t="s">
        <v>1573</v>
      </c>
      <c r="E272" s="115"/>
      <c r="F272" s="115"/>
      <c r="G272" s="115"/>
      <c r="H272" s="115"/>
      <c r="I272" s="221" t="s">
        <v>976</v>
      </c>
      <c r="J272" s="221" t="s">
        <v>976</v>
      </c>
      <c r="K272" s="221" t="s">
        <v>976</v>
      </c>
      <c r="L272" s="221" t="s">
        <v>976</v>
      </c>
      <c r="M272" s="221" t="s">
        <v>976</v>
      </c>
      <c r="N272" s="115"/>
      <c r="O272" s="115"/>
      <c r="P272" s="115"/>
      <c r="Q272" s="115"/>
      <c r="R272" s="221" t="s">
        <v>976</v>
      </c>
      <c r="S272" s="221" t="s">
        <v>976</v>
      </c>
      <c r="T272" s="221" t="s">
        <v>976</v>
      </c>
      <c r="U272" s="221" t="s">
        <v>976</v>
      </c>
      <c r="V272" s="221" t="s">
        <v>976</v>
      </c>
      <c r="W272" s="95"/>
      <c r="X272" s="95"/>
      <c r="Y272" s="95"/>
      <c r="Z272" s="95"/>
      <c r="AA272" s="95"/>
      <c r="AB272" s="95"/>
      <c r="AC272" s="94" t="s">
        <v>976</v>
      </c>
      <c r="AD272" s="94" t="s">
        <v>976</v>
      </c>
      <c r="AE272" s="94" t="s">
        <v>976</v>
      </c>
      <c r="AF272" s="94" t="s">
        <v>976</v>
      </c>
      <c r="AG272" s="94" t="s">
        <v>976</v>
      </c>
      <c r="AH272" s="94" t="s">
        <v>976</v>
      </c>
    </row>
    <row r="273" spans="1:34" ht="63" x14ac:dyDescent="0.15">
      <c r="A273" s="225" t="s">
        <v>1499</v>
      </c>
      <c r="B273" s="101" t="s">
        <v>1646</v>
      </c>
      <c r="C273" s="321" t="s">
        <v>1574</v>
      </c>
      <c r="D273" s="273" t="s">
        <v>1575</v>
      </c>
      <c r="E273" s="115"/>
      <c r="F273" s="115"/>
      <c r="G273" s="115"/>
      <c r="H273" s="115"/>
      <c r="I273" s="221" t="s">
        <v>976</v>
      </c>
      <c r="J273" s="221" t="s">
        <v>976</v>
      </c>
      <c r="K273" s="221" t="s">
        <v>976</v>
      </c>
      <c r="L273" s="221" t="s">
        <v>976</v>
      </c>
      <c r="M273" s="221" t="s">
        <v>976</v>
      </c>
      <c r="N273" s="115"/>
      <c r="O273" s="115"/>
      <c r="P273" s="115"/>
      <c r="Q273" s="115"/>
      <c r="R273" s="221" t="s">
        <v>976</v>
      </c>
      <c r="S273" s="221" t="s">
        <v>976</v>
      </c>
      <c r="T273" s="221" t="s">
        <v>976</v>
      </c>
      <c r="U273" s="221" t="s">
        <v>976</v>
      </c>
      <c r="V273" s="221" t="s">
        <v>976</v>
      </c>
      <c r="W273" s="95"/>
      <c r="X273" s="95"/>
      <c r="Y273" s="95"/>
      <c r="Z273" s="95"/>
      <c r="AA273" s="95"/>
      <c r="AB273" s="95"/>
      <c r="AC273" s="94" t="s">
        <v>976</v>
      </c>
      <c r="AD273" s="94" t="s">
        <v>976</v>
      </c>
      <c r="AE273" s="94" t="s">
        <v>976</v>
      </c>
      <c r="AF273" s="94" t="s">
        <v>976</v>
      </c>
      <c r="AG273" s="94" t="s">
        <v>976</v>
      </c>
      <c r="AH273" s="94" t="s">
        <v>976</v>
      </c>
    </row>
    <row r="274" spans="1:34" ht="31.5" x14ac:dyDescent="0.15">
      <c r="A274" s="225" t="s">
        <v>1500</v>
      </c>
      <c r="B274" s="101" t="s">
        <v>1647</v>
      </c>
      <c r="C274" s="226" t="s">
        <v>1576</v>
      </c>
      <c r="D274" s="273" t="s">
        <v>1577</v>
      </c>
      <c r="E274" s="115"/>
      <c r="F274" s="115"/>
      <c r="G274" s="115"/>
      <c r="H274" s="115"/>
      <c r="I274" s="221" t="s">
        <v>976</v>
      </c>
      <c r="J274" s="221" t="s">
        <v>976</v>
      </c>
      <c r="K274" s="221" t="s">
        <v>976</v>
      </c>
      <c r="L274" s="221" t="s">
        <v>976</v>
      </c>
      <c r="M274" s="221" t="s">
        <v>976</v>
      </c>
      <c r="N274" s="115"/>
      <c r="O274" s="115"/>
      <c r="P274" s="115"/>
      <c r="Q274" s="115"/>
      <c r="R274" s="221" t="s">
        <v>976</v>
      </c>
      <c r="S274" s="221" t="s">
        <v>976</v>
      </c>
      <c r="T274" s="221" t="s">
        <v>976</v>
      </c>
      <c r="U274" s="221" t="s">
        <v>976</v>
      </c>
      <c r="V274" s="221" t="s">
        <v>976</v>
      </c>
      <c r="W274" s="95"/>
      <c r="X274" s="95"/>
      <c r="Y274" s="95"/>
      <c r="Z274" s="95"/>
      <c r="AA274" s="95"/>
      <c r="AB274" s="95"/>
      <c r="AC274" s="94" t="s">
        <v>976</v>
      </c>
      <c r="AD274" s="94" t="s">
        <v>976</v>
      </c>
      <c r="AE274" s="94" t="s">
        <v>976</v>
      </c>
      <c r="AF274" s="94" t="s">
        <v>976</v>
      </c>
      <c r="AG274" s="94" t="s">
        <v>976</v>
      </c>
      <c r="AH274" s="94" t="s">
        <v>976</v>
      </c>
    </row>
    <row r="275" spans="1:34" ht="31.5" x14ac:dyDescent="0.15">
      <c r="A275" s="225" t="s">
        <v>1501</v>
      </c>
      <c r="B275" s="101" t="s">
        <v>1648</v>
      </c>
      <c r="C275" s="226" t="s">
        <v>1578</v>
      </c>
      <c r="D275" s="273" t="s">
        <v>1579</v>
      </c>
      <c r="E275" s="115"/>
      <c r="F275" s="115"/>
      <c r="G275" s="115"/>
      <c r="H275" s="115"/>
      <c r="I275" s="221" t="s">
        <v>976</v>
      </c>
      <c r="J275" s="221" t="s">
        <v>976</v>
      </c>
      <c r="K275" s="221" t="s">
        <v>976</v>
      </c>
      <c r="L275" s="221" t="s">
        <v>976</v>
      </c>
      <c r="M275" s="221" t="s">
        <v>976</v>
      </c>
      <c r="N275" s="115"/>
      <c r="O275" s="115"/>
      <c r="P275" s="115"/>
      <c r="Q275" s="115"/>
      <c r="R275" s="221" t="s">
        <v>976</v>
      </c>
      <c r="S275" s="221" t="s">
        <v>976</v>
      </c>
      <c r="T275" s="221" t="s">
        <v>976</v>
      </c>
      <c r="U275" s="221" t="s">
        <v>976</v>
      </c>
      <c r="V275" s="221" t="s">
        <v>976</v>
      </c>
      <c r="W275" s="95"/>
      <c r="X275" s="95"/>
      <c r="Y275" s="95"/>
      <c r="Z275" s="95"/>
      <c r="AA275" s="95"/>
      <c r="AB275" s="95"/>
      <c r="AC275" s="94" t="s">
        <v>976</v>
      </c>
      <c r="AD275" s="94" t="s">
        <v>976</v>
      </c>
      <c r="AE275" s="94" t="s">
        <v>976</v>
      </c>
      <c r="AF275" s="94" t="s">
        <v>976</v>
      </c>
      <c r="AG275" s="94" t="s">
        <v>976</v>
      </c>
      <c r="AH275" s="94" t="s">
        <v>976</v>
      </c>
    </row>
    <row r="276" spans="1:34" x14ac:dyDescent="0.15">
      <c r="A276" s="225" t="s">
        <v>1502</v>
      </c>
      <c r="B276" s="101" t="s">
        <v>1649</v>
      </c>
      <c r="C276" s="226" t="s">
        <v>1580</v>
      </c>
      <c r="D276" s="273" t="s">
        <v>1581</v>
      </c>
      <c r="E276" s="115"/>
      <c r="F276" s="115"/>
      <c r="G276" s="115"/>
      <c r="H276" s="115"/>
      <c r="I276" s="221" t="s">
        <v>976</v>
      </c>
      <c r="J276" s="221" t="s">
        <v>976</v>
      </c>
      <c r="K276" s="221" t="s">
        <v>976</v>
      </c>
      <c r="L276" s="221" t="s">
        <v>976</v>
      </c>
      <c r="M276" s="221" t="s">
        <v>976</v>
      </c>
      <c r="N276" s="115"/>
      <c r="O276" s="115"/>
      <c r="P276" s="115"/>
      <c r="Q276" s="115"/>
      <c r="R276" s="221" t="s">
        <v>976</v>
      </c>
      <c r="S276" s="221" t="s">
        <v>976</v>
      </c>
      <c r="T276" s="221" t="s">
        <v>976</v>
      </c>
      <c r="U276" s="221" t="s">
        <v>976</v>
      </c>
      <c r="V276" s="221" t="s">
        <v>976</v>
      </c>
      <c r="W276" s="95"/>
      <c r="X276" s="95"/>
      <c r="Y276" s="95"/>
      <c r="Z276" s="95"/>
      <c r="AA276" s="95"/>
      <c r="AB276" s="95"/>
      <c r="AC276" s="94" t="s">
        <v>976</v>
      </c>
      <c r="AD276" s="94" t="s">
        <v>976</v>
      </c>
      <c r="AE276" s="94" t="s">
        <v>976</v>
      </c>
      <c r="AF276" s="94" t="s">
        <v>976</v>
      </c>
      <c r="AG276" s="94" t="s">
        <v>976</v>
      </c>
      <c r="AH276" s="94" t="s">
        <v>976</v>
      </c>
    </row>
    <row r="277" spans="1:34" ht="42" x14ac:dyDescent="0.15">
      <c r="A277" s="225" t="s">
        <v>1503</v>
      </c>
      <c r="B277" s="101" t="s">
        <v>1650</v>
      </c>
      <c r="C277" s="226" t="s">
        <v>1582</v>
      </c>
      <c r="D277" s="273" t="s">
        <v>1583</v>
      </c>
      <c r="E277" s="115"/>
      <c r="F277" s="115"/>
      <c r="G277" s="115"/>
      <c r="H277" s="115"/>
      <c r="I277" s="221" t="s">
        <v>976</v>
      </c>
      <c r="J277" s="221" t="s">
        <v>976</v>
      </c>
      <c r="K277" s="221" t="s">
        <v>976</v>
      </c>
      <c r="L277" s="221" t="s">
        <v>976</v>
      </c>
      <c r="M277" s="221" t="s">
        <v>976</v>
      </c>
      <c r="N277" s="115"/>
      <c r="O277" s="115"/>
      <c r="P277" s="115"/>
      <c r="Q277" s="115"/>
      <c r="R277" s="221" t="s">
        <v>976</v>
      </c>
      <c r="S277" s="221" t="s">
        <v>976</v>
      </c>
      <c r="T277" s="221" t="s">
        <v>976</v>
      </c>
      <c r="U277" s="221" t="s">
        <v>976</v>
      </c>
      <c r="V277" s="221" t="s">
        <v>976</v>
      </c>
      <c r="W277" s="95"/>
      <c r="X277" s="95"/>
      <c r="Y277" s="95"/>
      <c r="Z277" s="95"/>
      <c r="AA277" s="95"/>
      <c r="AB277" s="95"/>
      <c r="AC277" s="94" t="s">
        <v>976</v>
      </c>
      <c r="AD277" s="94" t="s">
        <v>976</v>
      </c>
      <c r="AE277" s="94" t="s">
        <v>976</v>
      </c>
      <c r="AF277" s="94" t="s">
        <v>976</v>
      </c>
      <c r="AG277" s="94" t="s">
        <v>976</v>
      </c>
      <c r="AH277" s="94" t="s">
        <v>976</v>
      </c>
    </row>
    <row r="278" spans="1:34" x14ac:dyDescent="0.15">
      <c r="A278" s="225" t="s">
        <v>1504</v>
      </c>
      <c r="B278" s="101" t="s">
        <v>1651</v>
      </c>
      <c r="C278" s="226" t="s">
        <v>1584</v>
      </c>
      <c r="D278" s="273" t="s">
        <v>1585</v>
      </c>
      <c r="E278" s="115"/>
      <c r="F278" s="115"/>
      <c r="G278" s="115"/>
      <c r="H278" s="115"/>
      <c r="I278" s="221" t="s">
        <v>976</v>
      </c>
      <c r="J278" s="221" t="s">
        <v>976</v>
      </c>
      <c r="K278" s="221" t="s">
        <v>976</v>
      </c>
      <c r="L278" s="221" t="s">
        <v>976</v>
      </c>
      <c r="M278" s="221" t="s">
        <v>976</v>
      </c>
      <c r="N278" s="115"/>
      <c r="O278" s="115"/>
      <c r="P278" s="115"/>
      <c r="Q278" s="115"/>
      <c r="R278" s="221" t="s">
        <v>976</v>
      </c>
      <c r="S278" s="221" t="s">
        <v>976</v>
      </c>
      <c r="T278" s="221" t="s">
        <v>976</v>
      </c>
      <c r="U278" s="221" t="s">
        <v>976</v>
      </c>
      <c r="V278" s="221" t="s">
        <v>976</v>
      </c>
      <c r="W278" s="95"/>
      <c r="X278" s="95"/>
      <c r="Y278" s="95"/>
      <c r="Z278" s="95"/>
      <c r="AA278" s="95"/>
      <c r="AB278" s="95"/>
      <c r="AC278" s="94" t="s">
        <v>976</v>
      </c>
      <c r="AD278" s="94" t="s">
        <v>976</v>
      </c>
      <c r="AE278" s="94" t="s">
        <v>976</v>
      </c>
      <c r="AF278" s="94" t="s">
        <v>976</v>
      </c>
      <c r="AG278" s="94" t="s">
        <v>976</v>
      </c>
      <c r="AH278" s="94" t="s">
        <v>976</v>
      </c>
    </row>
    <row r="279" spans="1:34" ht="52.5" x14ac:dyDescent="0.15">
      <c r="A279" s="225" t="s">
        <v>1505</v>
      </c>
      <c r="B279" s="101" t="s">
        <v>1652</v>
      </c>
      <c r="C279" s="226" t="s">
        <v>1586</v>
      </c>
      <c r="D279" s="273" t="s">
        <v>1587</v>
      </c>
      <c r="E279" s="115"/>
      <c r="F279" s="115"/>
      <c r="G279" s="115"/>
      <c r="H279" s="115"/>
      <c r="I279" s="221" t="s">
        <v>976</v>
      </c>
      <c r="J279" s="221" t="s">
        <v>976</v>
      </c>
      <c r="K279" s="221" t="s">
        <v>976</v>
      </c>
      <c r="L279" s="221" t="s">
        <v>976</v>
      </c>
      <c r="M279" s="221" t="s">
        <v>976</v>
      </c>
      <c r="N279" s="115"/>
      <c r="O279" s="115"/>
      <c r="P279" s="115"/>
      <c r="Q279" s="115"/>
      <c r="R279" s="221" t="s">
        <v>976</v>
      </c>
      <c r="S279" s="221" t="s">
        <v>976</v>
      </c>
      <c r="T279" s="221" t="s">
        <v>976</v>
      </c>
      <c r="U279" s="221" t="s">
        <v>976</v>
      </c>
      <c r="V279" s="221" t="s">
        <v>976</v>
      </c>
      <c r="W279" s="95"/>
      <c r="X279" s="95"/>
      <c r="Y279" s="95"/>
      <c r="Z279" s="95"/>
      <c r="AA279" s="95"/>
      <c r="AB279" s="95"/>
      <c r="AC279" s="94" t="s">
        <v>976</v>
      </c>
      <c r="AD279" s="94" t="s">
        <v>976</v>
      </c>
      <c r="AE279" s="94" t="s">
        <v>976</v>
      </c>
      <c r="AF279" s="94" t="s">
        <v>976</v>
      </c>
      <c r="AG279" s="94" t="s">
        <v>976</v>
      </c>
      <c r="AH279" s="94" t="s">
        <v>976</v>
      </c>
    </row>
    <row r="280" spans="1:34" ht="21" x14ac:dyDescent="0.15">
      <c r="A280" s="225" t="s">
        <v>1506</v>
      </c>
      <c r="B280" s="101" t="s">
        <v>1653</v>
      </c>
      <c r="C280" s="226" t="s">
        <v>1588</v>
      </c>
      <c r="D280" s="273" t="s">
        <v>1589</v>
      </c>
      <c r="E280" s="115"/>
      <c r="F280" s="115"/>
      <c r="G280" s="115"/>
      <c r="H280" s="115"/>
      <c r="I280" s="221" t="s">
        <v>976</v>
      </c>
      <c r="J280" s="221" t="s">
        <v>976</v>
      </c>
      <c r="K280" s="221" t="s">
        <v>976</v>
      </c>
      <c r="L280" s="221" t="s">
        <v>976</v>
      </c>
      <c r="M280" s="221" t="s">
        <v>976</v>
      </c>
      <c r="N280" s="115"/>
      <c r="O280" s="115"/>
      <c r="P280" s="115"/>
      <c r="Q280" s="115"/>
      <c r="R280" s="221" t="s">
        <v>976</v>
      </c>
      <c r="S280" s="221" t="s">
        <v>976</v>
      </c>
      <c r="T280" s="221" t="s">
        <v>976</v>
      </c>
      <c r="U280" s="221" t="s">
        <v>976</v>
      </c>
      <c r="V280" s="221" t="s">
        <v>976</v>
      </c>
      <c r="W280" s="95"/>
      <c r="X280" s="95"/>
      <c r="Y280" s="95"/>
      <c r="Z280" s="95"/>
      <c r="AA280" s="95"/>
      <c r="AB280" s="95"/>
      <c r="AC280" s="94" t="s">
        <v>976</v>
      </c>
      <c r="AD280" s="94" t="s">
        <v>976</v>
      </c>
      <c r="AE280" s="94" t="s">
        <v>976</v>
      </c>
      <c r="AF280" s="94" t="s">
        <v>976</v>
      </c>
      <c r="AG280" s="94" t="s">
        <v>976</v>
      </c>
      <c r="AH280" s="94" t="s">
        <v>976</v>
      </c>
    </row>
    <row r="281" spans="1:34" x14ac:dyDescent="0.15">
      <c r="A281" s="225" t="s">
        <v>1507</v>
      </c>
      <c r="B281" s="101" t="s">
        <v>1654</v>
      </c>
      <c r="C281" s="226" t="s">
        <v>1590</v>
      </c>
      <c r="D281" s="273" t="s">
        <v>1591</v>
      </c>
      <c r="E281" s="115"/>
      <c r="F281" s="115"/>
      <c r="G281" s="115"/>
      <c r="H281" s="115"/>
      <c r="I281" s="221" t="s">
        <v>976</v>
      </c>
      <c r="J281" s="221" t="s">
        <v>976</v>
      </c>
      <c r="K281" s="221" t="s">
        <v>976</v>
      </c>
      <c r="L281" s="221" t="s">
        <v>976</v>
      </c>
      <c r="M281" s="221" t="s">
        <v>976</v>
      </c>
      <c r="N281" s="115"/>
      <c r="O281" s="115"/>
      <c r="P281" s="115"/>
      <c r="Q281" s="115"/>
      <c r="R281" s="221" t="s">
        <v>976</v>
      </c>
      <c r="S281" s="221" t="s">
        <v>976</v>
      </c>
      <c r="T281" s="221" t="s">
        <v>976</v>
      </c>
      <c r="U281" s="221" t="s">
        <v>976</v>
      </c>
      <c r="V281" s="221" t="s">
        <v>976</v>
      </c>
      <c r="W281" s="95"/>
      <c r="X281" s="95"/>
      <c r="Y281" s="95"/>
      <c r="Z281" s="95"/>
      <c r="AA281" s="95"/>
      <c r="AB281" s="95"/>
      <c r="AC281" s="94" t="s">
        <v>976</v>
      </c>
      <c r="AD281" s="94" t="s">
        <v>976</v>
      </c>
      <c r="AE281" s="94" t="s">
        <v>976</v>
      </c>
      <c r="AF281" s="94" t="s">
        <v>976</v>
      </c>
      <c r="AG281" s="94" t="s">
        <v>976</v>
      </c>
      <c r="AH281" s="94" t="s">
        <v>976</v>
      </c>
    </row>
    <row r="282" spans="1:34" ht="21" x14ac:dyDescent="0.15">
      <c r="A282" s="225" t="s">
        <v>1508</v>
      </c>
      <c r="B282" s="101" t="s">
        <v>1655</v>
      </c>
      <c r="C282" s="226" t="s">
        <v>1592</v>
      </c>
      <c r="D282" s="273" t="s">
        <v>1593</v>
      </c>
      <c r="E282" s="115"/>
      <c r="F282" s="115"/>
      <c r="G282" s="115"/>
      <c r="H282" s="115"/>
      <c r="I282" s="221" t="s">
        <v>976</v>
      </c>
      <c r="J282" s="221" t="s">
        <v>976</v>
      </c>
      <c r="K282" s="221" t="s">
        <v>976</v>
      </c>
      <c r="L282" s="221" t="s">
        <v>976</v>
      </c>
      <c r="M282" s="221" t="s">
        <v>976</v>
      </c>
      <c r="N282" s="115"/>
      <c r="O282" s="115"/>
      <c r="P282" s="115"/>
      <c r="Q282" s="115"/>
      <c r="R282" s="221" t="s">
        <v>976</v>
      </c>
      <c r="S282" s="221" t="s">
        <v>976</v>
      </c>
      <c r="T282" s="221" t="s">
        <v>976</v>
      </c>
      <c r="U282" s="221" t="s">
        <v>976</v>
      </c>
      <c r="V282" s="221" t="s">
        <v>976</v>
      </c>
      <c r="W282" s="95"/>
      <c r="X282" s="95"/>
      <c r="Y282" s="95"/>
      <c r="Z282" s="95"/>
      <c r="AA282" s="95"/>
      <c r="AB282" s="95"/>
      <c r="AC282" s="94" t="s">
        <v>976</v>
      </c>
      <c r="AD282" s="94" t="s">
        <v>976</v>
      </c>
      <c r="AE282" s="94" t="s">
        <v>976</v>
      </c>
      <c r="AF282" s="94" t="s">
        <v>976</v>
      </c>
      <c r="AG282" s="94" t="s">
        <v>976</v>
      </c>
      <c r="AH282" s="94" t="s">
        <v>976</v>
      </c>
    </row>
    <row r="283" spans="1:34" x14ac:dyDescent="0.15">
      <c r="A283" s="225" t="s">
        <v>1509</v>
      </c>
      <c r="B283" s="101" t="s">
        <v>1656</v>
      </c>
      <c r="C283" s="226" t="s">
        <v>1594</v>
      </c>
      <c r="D283" s="273" t="s">
        <v>1595</v>
      </c>
      <c r="E283" s="115"/>
      <c r="F283" s="115"/>
      <c r="G283" s="115"/>
      <c r="H283" s="115"/>
      <c r="I283" s="221" t="s">
        <v>976</v>
      </c>
      <c r="J283" s="221" t="s">
        <v>976</v>
      </c>
      <c r="K283" s="221" t="s">
        <v>976</v>
      </c>
      <c r="L283" s="221" t="s">
        <v>976</v>
      </c>
      <c r="M283" s="221" t="s">
        <v>976</v>
      </c>
      <c r="N283" s="115"/>
      <c r="O283" s="115"/>
      <c r="P283" s="115"/>
      <c r="Q283" s="115"/>
      <c r="R283" s="221" t="s">
        <v>976</v>
      </c>
      <c r="S283" s="221" t="s">
        <v>976</v>
      </c>
      <c r="T283" s="221" t="s">
        <v>976</v>
      </c>
      <c r="U283" s="221" t="s">
        <v>976</v>
      </c>
      <c r="V283" s="221" t="s">
        <v>976</v>
      </c>
      <c r="W283" s="95"/>
      <c r="X283" s="95"/>
      <c r="Y283" s="95"/>
      <c r="Z283" s="95"/>
      <c r="AA283" s="95"/>
      <c r="AB283" s="95"/>
      <c r="AC283" s="94" t="s">
        <v>976</v>
      </c>
      <c r="AD283" s="94" t="s">
        <v>976</v>
      </c>
      <c r="AE283" s="94" t="s">
        <v>976</v>
      </c>
      <c r="AF283" s="94" t="s">
        <v>976</v>
      </c>
      <c r="AG283" s="94" t="s">
        <v>976</v>
      </c>
      <c r="AH283" s="94" t="s">
        <v>976</v>
      </c>
    </row>
    <row r="284" spans="1:34" ht="21" x14ac:dyDescent="0.15">
      <c r="A284" s="225" t="s">
        <v>1510</v>
      </c>
      <c r="B284" s="101" t="s">
        <v>1657</v>
      </c>
      <c r="C284" s="226" t="s">
        <v>1596</v>
      </c>
      <c r="D284" s="273" t="s">
        <v>1597</v>
      </c>
      <c r="E284" s="115"/>
      <c r="F284" s="115"/>
      <c r="G284" s="115"/>
      <c r="H284" s="115"/>
      <c r="I284" s="221" t="s">
        <v>976</v>
      </c>
      <c r="J284" s="221" t="s">
        <v>976</v>
      </c>
      <c r="K284" s="221" t="s">
        <v>976</v>
      </c>
      <c r="L284" s="221" t="s">
        <v>976</v>
      </c>
      <c r="M284" s="221" t="s">
        <v>976</v>
      </c>
      <c r="N284" s="115"/>
      <c r="O284" s="115"/>
      <c r="P284" s="115"/>
      <c r="Q284" s="115"/>
      <c r="R284" s="221" t="s">
        <v>976</v>
      </c>
      <c r="S284" s="221" t="s">
        <v>976</v>
      </c>
      <c r="T284" s="221" t="s">
        <v>976</v>
      </c>
      <c r="U284" s="221" t="s">
        <v>976</v>
      </c>
      <c r="V284" s="221" t="s">
        <v>976</v>
      </c>
      <c r="W284" s="95"/>
      <c r="X284" s="95"/>
      <c r="Y284" s="95"/>
      <c r="Z284" s="95"/>
      <c r="AA284" s="95"/>
      <c r="AB284" s="95"/>
      <c r="AC284" s="94" t="s">
        <v>976</v>
      </c>
      <c r="AD284" s="94" t="s">
        <v>976</v>
      </c>
      <c r="AE284" s="94" t="s">
        <v>976</v>
      </c>
      <c r="AF284" s="94" t="s">
        <v>976</v>
      </c>
      <c r="AG284" s="94" t="s">
        <v>976</v>
      </c>
      <c r="AH284" s="94" t="s">
        <v>976</v>
      </c>
    </row>
    <row r="285" spans="1:34" ht="42" x14ac:dyDescent="0.15">
      <c r="A285" s="225" t="s">
        <v>1511</v>
      </c>
      <c r="B285" s="101" t="s">
        <v>1658</v>
      </c>
      <c r="C285" s="226" t="s">
        <v>1598</v>
      </c>
      <c r="D285" s="273" t="s">
        <v>1599</v>
      </c>
      <c r="E285" s="115"/>
      <c r="F285" s="115"/>
      <c r="G285" s="115"/>
      <c r="H285" s="115"/>
      <c r="I285" s="221" t="s">
        <v>976</v>
      </c>
      <c r="J285" s="221" t="s">
        <v>976</v>
      </c>
      <c r="K285" s="221" t="s">
        <v>976</v>
      </c>
      <c r="L285" s="221" t="s">
        <v>976</v>
      </c>
      <c r="M285" s="221" t="s">
        <v>976</v>
      </c>
      <c r="N285" s="115"/>
      <c r="O285" s="115"/>
      <c r="P285" s="115"/>
      <c r="Q285" s="115"/>
      <c r="R285" s="221" t="s">
        <v>976</v>
      </c>
      <c r="S285" s="221" t="s">
        <v>976</v>
      </c>
      <c r="T285" s="221" t="s">
        <v>976</v>
      </c>
      <c r="U285" s="221" t="s">
        <v>976</v>
      </c>
      <c r="V285" s="221" t="s">
        <v>976</v>
      </c>
      <c r="W285" s="95"/>
      <c r="X285" s="95"/>
      <c r="Y285" s="95"/>
      <c r="Z285" s="95"/>
      <c r="AA285" s="95"/>
      <c r="AB285" s="95"/>
      <c r="AC285" s="94" t="s">
        <v>976</v>
      </c>
      <c r="AD285" s="94" t="s">
        <v>976</v>
      </c>
      <c r="AE285" s="94" t="s">
        <v>976</v>
      </c>
      <c r="AF285" s="94" t="s">
        <v>976</v>
      </c>
      <c r="AG285" s="94" t="s">
        <v>976</v>
      </c>
      <c r="AH285" s="94" t="s">
        <v>976</v>
      </c>
    </row>
    <row r="286" spans="1:34" x14ac:dyDescent="0.15">
      <c r="A286" s="225" t="s">
        <v>1512</v>
      </c>
      <c r="B286" s="101" t="s">
        <v>1659</v>
      </c>
      <c r="C286" s="226" t="s">
        <v>1600</v>
      </c>
      <c r="D286" s="273" t="s">
        <v>1601</v>
      </c>
      <c r="E286" s="115"/>
      <c r="F286" s="115"/>
      <c r="G286" s="115"/>
      <c r="H286" s="115"/>
      <c r="I286" s="221" t="s">
        <v>976</v>
      </c>
      <c r="J286" s="221" t="s">
        <v>976</v>
      </c>
      <c r="K286" s="221" t="s">
        <v>976</v>
      </c>
      <c r="L286" s="221" t="s">
        <v>976</v>
      </c>
      <c r="M286" s="221" t="s">
        <v>976</v>
      </c>
      <c r="N286" s="115"/>
      <c r="O286" s="115"/>
      <c r="P286" s="115"/>
      <c r="Q286" s="115"/>
      <c r="R286" s="221" t="s">
        <v>976</v>
      </c>
      <c r="S286" s="221" t="s">
        <v>976</v>
      </c>
      <c r="T286" s="221" t="s">
        <v>976</v>
      </c>
      <c r="U286" s="221" t="s">
        <v>976</v>
      </c>
      <c r="V286" s="221" t="s">
        <v>976</v>
      </c>
      <c r="W286" s="95"/>
      <c r="X286" s="95"/>
      <c r="Y286" s="95"/>
      <c r="Z286" s="95"/>
      <c r="AA286" s="95"/>
      <c r="AB286" s="95"/>
      <c r="AC286" s="94" t="s">
        <v>976</v>
      </c>
      <c r="AD286" s="94" t="s">
        <v>976</v>
      </c>
      <c r="AE286" s="94" t="s">
        <v>976</v>
      </c>
      <c r="AF286" s="94" t="s">
        <v>976</v>
      </c>
      <c r="AG286" s="94" t="s">
        <v>976</v>
      </c>
      <c r="AH286" s="94" t="s">
        <v>976</v>
      </c>
    </row>
    <row r="287" spans="1:34" ht="63" x14ac:dyDescent="0.15">
      <c r="A287" s="225" t="s">
        <v>1513</v>
      </c>
      <c r="B287" s="101" t="s">
        <v>1660</v>
      </c>
      <c r="C287" s="226" t="s">
        <v>1602</v>
      </c>
      <c r="D287" s="273" t="s">
        <v>1603</v>
      </c>
      <c r="E287" s="115"/>
      <c r="F287" s="115"/>
      <c r="G287" s="115"/>
      <c r="H287" s="115"/>
      <c r="I287" s="221" t="s">
        <v>976</v>
      </c>
      <c r="J287" s="221" t="s">
        <v>976</v>
      </c>
      <c r="K287" s="221" t="s">
        <v>976</v>
      </c>
      <c r="L287" s="221" t="s">
        <v>976</v>
      </c>
      <c r="M287" s="221" t="s">
        <v>976</v>
      </c>
      <c r="N287" s="115"/>
      <c r="O287" s="115"/>
      <c r="P287" s="115"/>
      <c r="Q287" s="115"/>
      <c r="R287" s="221" t="s">
        <v>976</v>
      </c>
      <c r="S287" s="221" t="s">
        <v>976</v>
      </c>
      <c r="T287" s="221" t="s">
        <v>976</v>
      </c>
      <c r="U287" s="221" t="s">
        <v>976</v>
      </c>
      <c r="V287" s="221" t="s">
        <v>976</v>
      </c>
      <c r="W287" s="95"/>
      <c r="X287" s="95"/>
      <c r="Y287" s="95"/>
      <c r="Z287" s="95"/>
      <c r="AA287" s="95"/>
      <c r="AB287" s="95"/>
      <c r="AC287" s="94" t="s">
        <v>976</v>
      </c>
      <c r="AD287" s="94" t="s">
        <v>976</v>
      </c>
      <c r="AE287" s="94" t="s">
        <v>976</v>
      </c>
      <c r="AF287" s="94" t="s">
        <v>976</v>
      </c>
      <c r="AG287" s="94" t="s">
        <v>976</v>
      </c>
      <c r="AH287" s="94" t="s">
        <v>976</v>
      </c>
    </row>
    <row r="288" spans="1:34" ht="31.5" x14ac:dyDescent="0.15">
      <c r="A288" s="225" t="s">
        <v>1514</v>
      </c>
      <c r="B288" s="101" t="s">
        <v>1661</v>
      </c>
      <c r="C288" s="226" t="s">
        <v>1604</v>
      </c>
      <c r="D288" s="273" t="s">
        <v>1605</v>
      </c>
      <c r="E288" s="115"/>
      <c r="F288" s="115"/>
      <c r="G288" s="115"/>
      <c r="H288" s="115"/>
      <c r="I288" s="221" t="s">
        <v>976</v>
      </c>
      <c r="J288" s="221" t="s">
        <v>976</v>
      </c>
      <c r="K288" s="221" t="s">
        <v>976</v>
      </c>
      <c r="L288" s="221" t="s">
        <v>976</v>
      </c>
      <c r="M288" s="221" t="s">
        <v>976</v>
      </c>
      <c r="N288" s="115"/>
      <c r="O288" s="115"/>
      <c r="P288" s="115"/>
      <c r="Q288" s="115"/>
      <c r="R288" s="221" t="s">
        <v>976</v>
      </c>
      <c r="S288" s="221" t="s">
        <v>976</v>
      </c>
      <c r="T288" s="221" t="s">
        <v>976</v>
      </c>
      <c r="U288" s="221" t="s">
        <v>976</v>
      </c>
      <c r="V288" s="221" t="s">
        <v>976</v>
      </c>
      <c r="W288" s="95"/>
      <c r="X288" s="95"/>
      <c r="Y288" s="95"/>
      <c r="Z288" s="95"/>
      <c r="AA288" s="95"/>
      <c r="AB288" s="95"/>
      <c r="AC288" s="94" t="s">
        <v>976</v>
      </c>
      <c r="AD288" s="94" t="s">
        <v>976</v>
      </c>
      <c r="AE288" s="94" t="s">
        <v>976</v>
      </c>
      <c r="AF288" s="94" t="s">
        <v>976</v>
      </c>
      <c r="AG288" s="94" t="s">
        <v>976</v>
      </c>
      <c r="AH288" s="94" t="s">
        <v>976</v>
      </c>
    </row>
    <row r="289" spans="1:34" ht="31.5" x14ac:dyDescent="0.15">
      <c r="A289" s="225" t="s">
        <v>1515</v>
      </c>
      <c r="B289" s="101" t="s">
        <v>1662</v>
      </c>
      <c r="C289" s="226" t="s">
        <v>1606</v>
      </c>
      <c r="D289" s="273" t="s">
        <v>1607</v>
      </c>
      <c r="E289" s="115"/>
      <c r="F289" s="115"/>
      <c r="G289" s="115"/>
      <c r="H289" s="115"/>
      <c r="I289" s="221" t="s">
        <v>976</v>
      </c>
      <c r="J289" s="221" t="s">
        <v>976</v>
      </c>
      <c r="K289" s="221" t="s">
        <v>976</v>
      </c>
      <c r="L289" s="221" t="s">
        <v>976</v>
      </c>
      <c r="M289" s="221" t="s">
        <v>976</v>
      </c>
      <c r="N289" s="115"/>
      <c r="O289" s="115"/>
      <c r="P289" s="115"/>
      <c r="Q289" s="115"/>
      <c r="R289" s="221" t="s">
        <v>976</v>
      </c>
      <c r="S289" s="221" t="s">
        <v>976</v>
      </c>
      <c r="T289" s="221" t="s">
        <v>976</v>
      </c>
      <c r="U289" s="221" t="s">
        <v>976</v>
      </c>
      <c r="V289" s="221" t="s">
        <v>976</v>
      </c>
      <c r="W289" s="95"/>
      <c r="X289" s="95"/>
      <c r="Y289" s="95"/>
      <c r="Z289" s="95"/>
      <c r="AA289" s="95"/>
      <c r="AB289" s="95"/>
      <c r="AC289" s="94" t="s">
        <v>976</v>
      </c>
      <c r="AD289" s="94" t="s">
        <v>976</v>
      </c>
      <c r="AE289" s="94" t="s">
        <v>976</v>
      </c>
      <c r="AF289" s="94" t="s">
        <v>976</v>
      </c>
      <c r="AG289" s="94" t="s">
        <v>976</v>
      </c>
      <c r="AH289" s="94" t="s">
        <v>976</v>
      </c>
    </row>
    <row r="290" spans="1:34" ht="42" x14ac:dyDescent="0.15">
      <c r="A290" s="225" t="s">
        <v>1516</v>
      </c>
      <c r="B290" s="101" t="s">
        <v>1663</v>
      </c>
      <c r="C290" s="226" t="s">
        <v>1608</v>
      </c>
      <c r="D290" s="273" t="s">
        <v>1609</v>
      </c>
      <c r="E290" s="115"/>
      <c r="F290" s="115"/>
      <c r="G290" s="115"/>
      <c r="H290" s="115"/>
      <c r="I290" s="221" t="s">
        <v>976</v>
      </c>
      <c r="J290" s="221" t="s">
        <v>976</v>
      </c>
      <c r="K290" s="221" t="s">
        <v>976</v>
      </c>
      <c r="L290" s="221" t="s">
        <v>976</v>
      </c>
      <c r="M290" s="221" t="s">
        <v>976</v>
      </c>
      <c r="N290" s="115"/>
      <c r="O290" s="115"/>
      <c r="P290" s="115"/>
      <c r="Q290" s="115"/>
      <c r="R290" s="221" t="s">
        <v>976</v>
      </c>
      <c r="S290" s="221" t="s">
        <v>976</v>
      </c>
      <c r="T290" s="221" t="s">
        <v>976</v>
      </c>
      <c r="U290" s="221" t="s">
        <v>976</v>
      </c>
      <c r="V290" s="221" t="s">
        <v>976</v>
      </c>
      <c r="W290" s="95"/>
      <c r="X290" s="95"/>
      <c r="Y290" s="95"/>
      <c r="Z290" s="95"/>
      <c r="AA290" s="95"/>
      <c r="AB290" s="95"/>
      <c r="AC290" s="94" t="s">
        <v>976</v>
      </c>
      <c r="AD290" s="94" t="s">
        <v>976</v>
      </c>
      <c r="AE290" s="94" t="s">
        <v>976</v>
      </c>
      <c r="AF290" s="94" t="s">
        <v>976</v>
      </c>
      <c r="AG290" s="94" t="s">
        <v>976</v>
      </c>
      <c r="AH290" s="94" t="s">
        <v>976</v>
      </c>
    </row>
    <row r="291" spans="1:34" ht="73.5" x14ac:dyDescent="0.15">
      <c r="A291" s="225" t="s">
        <v>1517</v>
      </c>
      <c r="B291" s="101" t="s">
        <v>1664</v>
      </c>
      <c r="C291" s="226" t="s">
        <v>1610</v>
      </c>
      <c r="D291" s="273" t="s">
        <v>1611</v>
      </c>
      <c r="E291" s="115"/>
      <c r="F291" s="115"/>
      <c r="G291" s="115"/>
      <c r="H291" s="115"/>
      <c r="I291" s="221" t="s">
        <v>976</v>
      </c>
      <c r="J291" s="221" t="s">
        <v>976</v>
      </c>
      <c r="K291" s="221" t="s">
        <v>976</v>
      </c>
      <c r="L291" s="221" t="s">
        <v>976</v>
      </c>
      <c r="M291" s="221" t="s">
        <v>976</v>
      </c>
      <c r="N291" s="115"/>
      <c r="O291" s="115"/>
      <c r="P291" s="115"/>
      <c r="Q291" s="115"/>
      <c r="R291" s="221" t="s">
        <v>976</v>
      </c>
      <c r="S291" s="221" t="s">
        <v>976</v>
      </c>
      <c r="T291" s="221" t="s">
        <v>976</v>
      </c>
      <c r="U291" s="221" t="s">
        <v>976</v>
      </c>
      <c r="V291" s="221" t="s">
        <v>976</v>
      </c>
      <c r="W291" s="95"/>
      <c r="X291" s="95"/>
      <c r="Y291" s="95"/>
      <c r="Z291" s="95"/>
      <c r="AA291" s="95"/>
      <c r="AB291" s="95"/>
      <c r="AC291" s="94" t="s">
        <v>976</v>
      </c>
      <c r="AD291" s="94" t="s">
        <v>976</v>
      </c>
      <c r="AE291" s="94" t="s">
        <v>976</v>
      </c>
      <c r="AF291" s="94" t="s">
        <v>976</v>
      </c>
      <c r="AG291" s="94" t="s">
        <v>976</v>
      </c>
      <c r="AH291" s="94" t="s">
        <v>976</v>
      </c>
    </row>
    <row r="292" spans="1:34" ht="31.5" x14ac:dyDescent="0.15">
      <c r="A292" s="225" t="s">
        <v>1518</v>
      </c>
      <c r="B292" s="101" t="s">
        <v>1665</v>
      </c>
      <c r="C292" s="226" t="s">
        <v>1612</v>
      </c>
      <c r="D292" s="273" t="s">
        <v>1613</v>
      </c>
      <c r="E292" s="115"/>
      <c r="F292" s="115"/>
      <c r="G292" s="115"/>
      <c r="H292" s="115"/>
      <c r="I292" s="221" t="s">
        <v>976</v>
      </c>
      <c r="J292" s="221" t="s">
        <v>976</v>
      </c>
      <c r="K292" s="221" t="s">
        <v>976</v>
      </c>
      <c r="L292" s="221" t="s">
        <v>976</v>
      </c>
      <c r="M292" s="221" t="s">
        <v>976</v>
      </c>
      <c r="N292" s="115"/>
      <c r="O292" s="115"/>
      <c r="P292" s="115"/>
      <c r="Q292" s="115"/>
      <c r="R292" s="221" t="s">
        <v>976</v>
      </c>
      <c r="S292" s="221" t="s">
        <v>976</v>
      </c>
      <c r="T292" s="221" t="s">
        <v>976</v>
      </c>
      <c r="U292" s="221" t="s">
        <v>976</v>
      </c>
      <c r="V292" s="221" t="s">
        <v>976</v>
      </c>
      <c r="W292" s="95"/>
      <c r="X292" s="95"/>
      <c r="Y292" s="95"/>
      <c r="Z292" s="95"/>
      <c r="AA292" s="95"/>
      <c r="AB292" s="95"/>
      <c r="AC292" s="94" t="s">
        <v>976</v>
      </c>
      <c r="AD292" s="94" t="s">
        <v>976</v>
      </c>
      <c r="AE292" s="94" t="s">
        <v>976</v>
      </c>
      <c r="AF292" s="94" t="s">
        <v>976</v>
      </c>
      <c r="AG292" s="94" t="s">
        <v>976</v>
      </c>
      <c r="AH292" s="94" t="s">
        <v>976</v>
      </c>
    </row>
    <row r="293" spans="1:34" ht="42" x14ac:dyDescent="0.15">
      <c r="A293" s="225" t="s">
        <v>1519</v>
      </c>
      <c r="B293" s="101" t="s">
        <v>1666</v>
      </c>
      <c r="C293" s="226" t="s">
        <v>1614</v>
      </c>
      <c r="D293" s="273" t="s">
        <v>1615</v>
      </c>
      <c r="E293" s="115"/>
      <c r="F293" s="115"/>
      <c r="G293" s="115"/>
      <c r="H293" s="115"/>
      <c r="I293" s="221" t="s">
        <v>976</v>
      </c>
      <c r="J293" s="221" t="s">
        <v>976</v>
      </c>
      <c r="K293" s="221" t="s">
        <v>976</v>
      </c>
      <c r="L293" s="221" t="s">
        <v>976</v>
      </c>
      <c r="M293" s="221" t="s">
        <v>976</v>
      </c>
      <c r="N293" s="115"/>
      <c r="O293" s="115"/>
      <c r="P293" s="115"/>
      <c r="Q293" s="115"/>
      <c r="R293" s="221" t="s">
        <v>976</v>
      </c>
      <c r="S293" s="221" t="s">
        <v>976</v>
      </c>
      <c r="T293" s="221" t="s">
        <v>976</v>
      </c>
      <c r="U293" s="221" t="s">
        <v>976</v>
      </c>
      <c r="V293" s="221" t="s">
        <v>976</v>
      </c>
      <c r="W293" s="95"/>
      <c r="X293" s="95"/>
      <c r="Y293" s="95"/>
      <c r="Z293" s="95"/>
      <c r="AA293" s="95"/>
      <c r="AB293" s="95"/>
      <c r="AC293" s="94" t="s">
        <v>976</v>
      </c>
      <c r="AD293" s="94" t="s">
        <v>976</v>
      </c>
      <c r="AE293" s="94" t="s">
        <v>976</v>
      </c>
      <c r="AF293" s="94" t="s">
        <v>976</v>
      </c>
      <c r="AG293" s="94" t="s">
        <v>976</v>
      </c>
      <c r="AH293" s="94" t="s">
        <v>976</v>
      </c>
    </row>
    <row r="294" spans="1:34" ht="31.5" x14ac:dyDescent="0.15">
      <c r="A294" s="225" t="s">
        <v>1520</v>
      </c>
      <c r="B294" s="101" t="s">
        <v>1667</v>
      </c>
      <c r="C294" s="226" t="s">
        <v>1616</v>
      </c>
      <c r="D294" s="273" t="s">
        <v>1617</v>
      </c>
      <c r="E294" s="115"/>
      <c r="F294" s="115"/>
      <c r="G294" s="115"/>
      <c r="H294" s="115"/>
      <c r="I294" s="221" t="s">
        <v>976</v>
      </c>
      <c r="J294" s="221" t="s">
        <v>976</v>
      </c>
      <c r="K294" s="221" t="s">
        <v>976</v>
      </c>
      <c r="L294" s="221" t="s">
        <v>976</v>
      </c>
      <c r="M294" s="221" t="s">
        <v>976</v>
      </c>
      <c r="N294" s="115"/>
      <c r="O294" s="115"/>
      <c r="P294" s="115"/>
      <c r="Q294" s="115"/>
      <c r="R294" s="221" t="s">
        <v>976</v>
      </c>
      <c r="S294" s="221" t="s">
        <v>976</v>
      </c>
      <c r="T294" s="221" t="s">
        <v>976</v>
      </c>
      <c r="U294" s="221" t="s">
        <v>976</v>
      </c>
      <c r="V294" s="221" t="s">
        <v>976</v>
      </c>
      <c r="W294" s="95"/>
      <c r="X294" s="95"/>
      <c r="Y294" s="95"/>
      <c r="Z294" s="95"/>
      <c r="AA294" s="95"/>
      <c r="AB294" s="95"/>
      <c r="AC294" s="94" t="s">
        <v>976</v>
      </c>
      <c r="AD294" s="94" t="s">
        <v>976</v>
      </c>
      <c r="AE294" s="94" t="s">
        <v>976</v>
      </c>
      <c r="AF294" s="94" t="s">
        <v>976</v>
      </c>
      <c r="AG294" s="94" t="s">
        <v>976</v>
      </c>
      <c r="AH294" s="94" t="s">
        <v>976</v>
      </c>
    </row>
    <row r="295" spans="1:34" ht="21" x14ac:dyDescent="0.15">
      <c r="A295" s="225" t="s">
        <v>1521</v>
      </c>
      <c r="B295" s="101" t="s">
        <v>1668</v>
      </c>
      <c r="C295" s="226" t="s">
        <v>1618</v>
      </c>
      <c r="D295" s="273" t="s">
        <v>1619</v>
      </c>
      <c r="E295" s="115"/>
      <c r="F295" s="115"/>
      <c r="G295" s="115"/>
      <c r="H295" s="115"/>
      <c r="I295" s="221" t="s">
        <v>976</v>
      </c>
      <c r="J295" s="221" t="s">
        <v>976</v>
      </c>
      <c r="K295" s="221" t="s">
        <v>976</v>
      </c>
      <c r="L295" s="221" t="s">
        <v>976</v>
      </c>
      <c r="M295" s="221" t="s">
        <v>976</v>
      </c>
      <c r="N295" s="115"/>
      <c r="O295" s="115"/>
      <c r="P295" s="115"/>
      <c r="Q295" s="115"/>
      <c r="R295" s="221" t="s">
        <v>976</v>
      </c>
      <c r="S295" s="221" t="s">
        <v>976</v>
      </c>
      <c r="T295" s="221" t="s">
        <v>976</v>
      </c>
      <c r="U295" s="221" t="s">
        <v>976</v>
      </c>
      <c r="V295" s="221" t="s">
        <v>976</v>
      </c>
      <c r="W295" s="95"/>
      <c r="X295" s="95"/>
      <c r="Y295" s="95"/>
      <c r="Z295" s="95"/>
      <c r="AA295" s="95"/>
      <c r="AB295" s="95"/>
      <c r="AC295" s="94" t="s">
        <v>976</v>
      </c>
      <c r="AD295" s="94" t="s">
        <v>976</v>
      </c>
      <c r="AE295" s="94" t="s">
        <v>976</v>
      </c>
      <c r="AF295" s="94" t="s">
        <v>976</v>
      </c>
      <c r="AG295" s="94" t="s">
        <v>976</v>
      </c>
      <c r="AH295" s="94" t="s">
        <v>976</v>
      </c>
    </row>
    <row r="296" spans="1:34" ht="31.5" x14ac:dyDescent="0.15">
      <c r="A296" s="82" t="s">
        <v>536</v>
      </c>
      <c r="B296" s="101" t="s">
        <v>397</v>
      </c>
      <c r="C296" s="226" t="s">
        <v>225</v>
      </c>
      <c r="D296" s="271" t="s">
        <v>226</v>
      </c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</row>
    <row r="297" spans="1:34" ht="63" x14ac:dyDescent="0.15">
      <c r="A297" s="63" t="s">
        <v>611</v>
      </c>
      <c r="B297" s="101" t="s">
        <v>398</v>
      </c>
      <c r="C297" s="226" t="s">
        <v>252</v>
      </c>
      <c r="D297" s="269" t="s">
        <v>543</v>
      </c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</row>
    <row r="298" spans="1:34" x14ac:dyDescent="0.15">
      <c r="A298" s="63" t="s">
        <v>537</v>
      </c>
      <c r="B298" s="101" t="s">
        <v>541</v>
      </c>
      <c r="C298" s="226" t="s">
        <v>539</v>
      </c>
      <c r="D298" s="269" t="s">
        <v>544</v>
      </c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</row>
    <row r="299" spans="1:34" x14ac:dyDescent="0.15">
      <c r="A299" s="143" t="s">
        <v>1418</v>
      </c>
      <c r="B299" s="101" t="s">
        <v>399</v>
      </c>
      <c r="C299" s="226" t="s">
        <v>253</v>
      </c>
      <c r="D299" s="270" t="s">
        <v>1417</v>
      </c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</row>
    <row r="300" spans="1:34" x14ac:dyDescent="0.15">
      <c r="A300" s="63" t="s">
        <v>1143</v>
      </c>
      <c r="B300" s="153" t="s">
        <v>542</v>
      </c>
      <c r="C300" s="226" t="s">
        <v>540</v>
      </c>
      <c r="D300" s="272" t="s">
        <v>545</v>
      </c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</row>
    <row r="301" spans="1:34" x14ac:dyDescent="0.15">
      <c r="A301" s="63" t="s">
        <v>538</v>
      </c>
      <c r="B301" s="153" t="s">
        <v>94</v>
      </c>
      <c r="C301" s="226" t="s">
        <v>93</v>
      </c>
      <c r="D301" s="269" t="s">
        <v>546</v>
      </c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</row>
    <row r="302" spans="1:34" ht="31.5" x14ac:dyDescent="0.15">
      <c r="A302" s="63" t="s">
        <v>1252</v>
      </c>
      <c r="B302" s="153" t="s">
        <v>1254</v>
      </c>
      <c r="C302" s="226" t="s">
        <v>1255</v>
      </c>
      <c r="D302" s="269" t="s">
        <v>1256</v>
      </c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</row>
    <row r="303" spans="1:34" x14ac:dyDescent="0.15">
      <c r="A303" s="63" t="s">
        <v>1257</v>
      </c>
      <c r="B303" s="153" t="s">
        <v>1352</v>
      </c>
      <c r="C303" s="226" t="s">
        <v>1353</v>
      </c>
      <c r="D303" s="269" t="s">
        <v>1258</v>
      </c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</row>
    <row r="304" spans="1:34" ht="31.5" x14ac:dyDescent="0.15">
      <c r="A304" s="63" t="s">
        <v>1253</v>
      </c>
      <c r="B304" s="153" t="s">
        <v>1419</v>
      </c>
      <c r="C304" s="226" t="s">
        <v>1420</v>
      </c>
      <c r="D304" s="269" t="s">
        <v>1259</v>
      </c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</row>
    <row r="305" spans="1:34" x14ac:dyDescent="0.15">
      <c r="A305" s="63" t="s">
        <v>1314</v>
      </c>
      <c r="B305" s="403" t="s">
        <v>1421</v>
      </c>
      <c r="C305" s="226" t="s">
        <v>1422</v>
      </c>
      <c r="D305" s="269" t="s">
        <v>95</v>
      </c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</row>
    <row r="306" spans="1:34" x14ac:dyDescent="0.15">
      <c r="A306" s="397" t="s">
        <v>2093</v>
      </c>
      <c r="B306" s="403" t="s">
        <v>2096</v>
      </c>
      <c r="C306" s="398" t="s">
        <v>227</v>
      </c>
      <c r="D306" s="399" t="s">
        <v>2094</v>
      </c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</row>
    <row r="307" spans="1:34" ht="31.5" x14ac:dyDescent="0.15">
      <c r="A307" s="82" t="s">
        <v>1423</v>
      </c>
      <c r="B307" s="404" t="s">
        <v>400</v>
      </c>
      <c r="C307" s="226" t="s">
        <v>2095</v>
      </c>
      <c r="D307" s="389" t="s">
        <v>228</v>
      </c>
      <c r="E307" s="115"/>
      <c r="F307" s="115"/>
      <c r="G307" s="115"/>
      <c r="H307" s="115"/>
      <c r="I307" s="115" t="s">
        <v>976</v>
      </c>
      <c r="J307" s="115" t="s">
        <v>976</v>
      </c>
      <c r="K307" s="115" t="s">
        <v>976</v>
      </c>
      <c r="L307" s="115" t="s">
        <v>976</v>
      </c>
      <c r="M307" s="115" t="s">
        <v>976</v>
      </c>
      <c r="N307" s="115"/>
      <c r="O307" s="115"/>
      <c r="P307" s="115"/>
      <c r="Q307" s="115"/>
      <c r="R307" s="115" t="s">
        <v>976</v>
      </c>
      <c r="S307" s="115" t="s">
        <v>976</v>
      </c>
      <c r="T307" s="115" t="s">
        <v>976</v>
      </c>
      <c r="U307" s="115" t="s">
        <v>976</v>
      </c>
      <c r="V307" s="115" t="s">
        <v>976</v>
      </c>
      <c r="W307" s="95"/>
      <c r="X307" s="95"/>
      <c r="Y307" s="95"/>
      <c r="Z307" s="95"/>
      <c r="AA307" s="115"/>
      <c r="AB307" s="115"/>
      <c r="AC307" s="115" t="s">
        <v>976</v>
      </c>
      <c r="AD307" s="115" t="s">
        <v>976</v>
      </c>
      <c r="AE307" s="115" t="s">
        <v>976</v>
      </c>
      <c r="AF307" s="115" t="s">
        <v>976</v>
      </c>
      <c r="AG307" s="115" t="s">
        <v>976</v>
      </c>
      <c r="AH307" s="115" t="s">
        <v>976</v>
      </c>
    </row>
    <row r="308" spans="1:34" x14ac:dyDescent="0.15">
      <c r="A308" s="285"/>
      <c r="B308" s="405"/>
      <c r="C308" s="286"/>
      <c r="D308" s="137"/>
      <c r="E308" s="287"/>
      <c r="F308" s="287"/>
      <c r="G308" s="287"/>
      <c r="H308" s="287"/>
      <c r="I308" s="287"/>
      <c r="J308" s="287"/>
      <c r="K308" s="287"/>
      <c r="L308" s="287"/>
      <c r="M308" s="287"/>
      <c r="N308" s="287"/>
      <c r="O308" s="287"/>
      <c r="P308" s="287"/>
      <c r="Q308" s="287"/>
      <c r="R308" s="287"/>
      <c r="S308" s="287"/>
      <c r="T308" s="287"/>
      <c r="U308" s="287"/>
      <c r="V308" s="287"/>
      <c r="W308" s="187"/>
      <c r="X308" s="187"/>
      <c r="Y308" s="187"/>
      <c r="Z308" s="187"/>
      <c r="AA308" s="287"/>
      <c r="AB308" s="287"/>
      <c r="AC308" s="287"/>
      <c r="AD308" s="287"/>
      <c r="AE308" s="287"/>
      <c r="AF308" s="287"/>
      <c r="AG308" s="287"/>
      <c r="AH308" s="287"/>
    </row>
    <row r="309" spans="1:34" x14ac:dyDescent="0.15">
      <c r="A309" s="156" t="s">
        <v>102</v>
      </c>
      <c r="C309" s="195"/>
      <c r="D309" s="196"/>
      <c r="E309" s="196"/>
      <c r="F309" s="196"/>
      <c r="G309" s="196"/>
      <c r="H309" s="196"/>
      <c r="I309" s="196"/>
      <c r="J309" s="196"/>
      <c r="K309" s="196"/>
      <c r="L309" s="196"/>
      <c r="M309" s="196"/>
      <c r="N309" s="196"/>
      <c r="O309" s="196"/>
      <c r="P309" s="196"/>
      <c r="Q309" s="196"/>
      <c r="R309" s="196"/>
      <c r="S309" s="196"/>
      <c r="T309" s="196"/>
      <c r="U309" s="196"/>
      <c r="V309" s="196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</row>
    <row r="310" spans="1:34" x14ac:dyDescent="0.15">
      <c r="B310" s="414"/>
      <c r="C310" s="197"/>
      <c r="D310" s="198"/>
      <c r="E310" s="198"/>
      <c r="F310" s="198"/>
      <c r="G310" s="198"/>
      <c r="H310" s="198"/>
      <c r="I310" s="198"/>
      <c r="J310" s="198"/>
      <c r="K310" s="198"/>
      <c r="L310" s="198"/>
      <c r="M310" s="198"/>
      <c r="N310" s="198"/>
      <c r="O310" s="198"/>
      <c r="P310" s="198"/>
      <c r="Q310" s="198"/>
      <c r="R310" s="198"/>
      <c r="S310" s="198"/>
      <c r="T310" s="198"/>
      <c r="U310" s="198"/>
      <c r="V310" s="198"/>
    </row>
    <row r="311" spans="1:34" x14ac:dyDescent="0.15">
      <c r="B311" s="414"/>
      <c r="C311" s="197"/>
      <c r="D311" s="198"/>
      <c r="E311" s="198"/>
      <c r="F311" s="198"/>
      <c r="G311" s="198"/>
      <c r="H311" s="198"/>
      <c r="I311" s="198"/>
      <c r="J311" s="198"/>
      <c r="K311" s="198"/>
      <c r="L311" s="198"/>
      <c r="M311" s="198"/>
      <c r="N311" s="198"/>
      <c r="O311" s="198"/>
      <c r="P311" s="198"/>
      <c r="Q311" s="198"/>
      <c r="R311" s="198"/>
      <c r="S311" s="198"/>
      <c r="T311" s="198"/>
      <c r="U311" s="198"/>
      <c r="V311" s="198"/>
    </row>
    <row r="312" spans="1:34" x14ac:dyDescent="0.15">
      <c r="C312" s="197"/>
      <c r="D312" s="198"/>
      <c r="E312" s="198"/>
      <c r="F312" s="198"/>
      <c r="G312" s="198"/>
      <c r="H312" s="198"/>
      <c r="I312" s="198"/>
      <c r="J312" s="198"/>
      <c r="K312" s="198"/>
      <c r="L312" s="198"/>
      <c r="M312" s="198"/>
      <c r="N312" s="198"/>
      <c r="O312" s="198"/>
      <c r="P312" s="198"/>
      <c r="Q312" s="198"/>
      <c r="R312" s="198"/>
      <c r="S312" s="198"/>
      <c r="T312" s="198"/>
      <c r="U312" s="198"/>
      <c r="V312" s="198"/>
    </row>
    <row r="313" spans="1:34" x14ac:dyDescent="0.15">
      <c r="C313" s="197"/>
      <c r="D313" s="198"/>
      <c r="E313" s="198"/>
      <c r="F313" s="198"/>
      <c r="G313" s="198"/>
      <c r="H313" s="198"/>
      <c r="I313" s="198"/>
      <c r="J313" s="198"/>
      <c r="K313" s="198"/>
      <c r="L313" s="198"/>
      <c r="M313" s="198"/>
      <c r="N313" s="198"/>
      <c r="O313" s="198"/>
      <c r="P313" s="198"/>
      <c r="Q313" s="198"/>
      <c r="R313" s="198"/>
      <c r="S313" s="198"/>
      <c r="T313" s="198"/>
      <c r="U313" s="198"/>
      <c r="V313" s="198"/>
    </row>
    <row r="314" spans="1:34" x14ac:dyDescent="0.15">
      <c r="C314" s="197"/>
      <c r="D314" s="198"/>
      <c r="E314" s="198"/>
      <c r="F314" s="198"/>
      <c r="G314" s="198"/>
      <c r="H314" s="198"/>
      <c r="I314" s="198"/>
      <c r="J314" s="198"/>
      <c r="K314" s="198"/>
      <c r="L314" s="198"/>
      <c r="M314" s="198"/>
      <c r="N314" s="198"/>
      <c r="O314" s="198"/>
      <c r="P314" s="198"/>
      <c r="Q314" s="198"/>
      <c r="R314" s="198"/>
      <c r="S314" s="198"/>
      <c r="T314" s="198"/>
      <c r="U314" s="198"/>
      <c r="V314" s="198"/>
    </row>
    <row r="315" spans="1:34" x14ac:dyDescent="0.15">
      <c r="C315" s="197"/>
      <c r="D315" s="198"/>
      <c r="E315" s="198"/>
      <c r="F315" s="198"/>
      <c r="G315" s="198"/>
      <c r="H315" s="198"/>
      <c r="I315" s="198"/>
      <c r="J315" s="198"/>
      <c r="K315" s="198"/>
      <c r="L315" s="198"/>
      <c r="M315" s="198"/>
      <c r="N315" s="198"/>
      <c r="O315" s="198"/>
      <c r="P315" s="198"/>
      <c r="Q315" s="198"/>
      <c r="R315" s="198"/>
      <c r="S315" s="198"/>
      <c r="T315" s="198"/>
      <c r="U315" s="198"/>
      <c r="V315" s="198"/>
    </row>
    <row r="316" spans="1:34" x14ac:dyDescent="0.15">
      <c r="C316" s="199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</row>
  </sheetData>
  <mergeCells count="36">
    <mergeCell ref="AD7:AH7"/>
    <mergeCell ref="AC6:AH6"/>
    <mergeCell ref="AB6:AB8"/>
    <mergeCell ref="Y7:Y8"/>
    <mergeCell ref="Z7:Z8"/>
    <mergeCell ref="W6:Z6"/>
    <mergeCell ref="AC7:AC8"/>
    <mergeCell ref="R6:V6"/>
    <mergeCell ref="S7:V7"/>
    <mergeCell ref="W7:W8"/>
    <mergeCell ref="X7:X8"/>
    <mergeCell ref="E6:G6"/>
    <mergeCell ref="Q6:Q8"/>
    <mergeCell ref="H6:H8"/>
    <mergeCell ref="I6:M6"/>
    <mergeCell ref="N6:P6"/>
    <mergeCell ref="G7:G8"/>
    <mergeCell ref="I7:I8"/>
    <mergeCell ref="J7:M7"/>
    <mergeCell ref="N7:N8"/>
    <mergeCell ref="U3:V3"/>
    <mergeCell ref="AG3:AH3"/>
    <mergeCell ref="A5:A8"/>
    <mergeCell ref="C5:C8"/>
    <mergeCell ref="D5:D8"/>
    <mergeCell ref="E5:M5"/>
    <mergeCell ref="N5:V5"/>
    <mergeCell ref="W5:AH5"/>
    <mergeCell ref="O7:O8"/>
    <mergeCell ref="P7:P8"/>
    <mergeCell ref="E7:E8"/>
    <mergeCell ref="F7:F8"/>
    <mergeCell ref="D3:K3"/>
    <mergeCell ref="L3:M3"/>
    <mergeCell ref="AA6:AA8"/>
    <mergeCell ref="R7:R8"/>
  </mergeCells>
  <pageMargins left="0.7" right="0.7" top="0.75" bottom="0.75" header="0.3" footer="0.3"/>
  <pageSetup paperSize="9" orientation="portrait" horizontalDpi="65535" verticalDpi="6553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8" sqref="B8:E8"/>
    </sheetView>
  </sheetViews>
  <sheetFormatPr defaultColWidth="9.33203125" defaultRowHeight="10.5" customHeight="1" x14ac:dyDescent="0.15"/>
  <cols>
    <col min="2" max="2" width="63.83203125" customWidth="1"/>
    <col min="3" max="4" width="8" customWidth="1"/>
    <col min="5" max="5" width="7.1640625" customWidth="1"/>
  </cols>
  <sheetData>
    <row r="1" spans="1:10" x14ac:dyDescent="0.15">
      <c r="A1" s="62" t="s">
        <v>995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15">
      <c r="C2" s="62" t="s">
        <v>270</v>
      </c>
    </row>
    <row r="3" spans="1:10" x14ac:dyDescent="0.15">
      <c r="C3" s="62"/>
      <c r="D3" s="618" t="s">
        <v>1124</v>
      </c>
      <c r="E3" s="618"/>
      <c r="F3" s="618"/>
    </row>
    <row r="4" spans="1:10" x14ac:dyDescent="0.15">
      <c r="C4" s="62"/>
      <c r="D4" s="97"/>
      <c r="E4" s="97"/>
      <c r="F4" s="97"/>
    </row>
    <row r="5" spans="1:10" x14ac:dyDescent="0.15">
      <c r="A5" s="62" t="s">
        <v>271</v>
      </c>
      <c r="B5" s="62"/>
      <c r="C5" s="62"/>
      <c r="D5" s="62"/>
      <c r="E5" s="155">
        <v>1</v>
      </c>
      <c r="F5" s="62"/>
      <c r="G5" s="62"/>
      <c r="H5" s="62"/>
      <c r="I5" s="62"/>
      <c r="J5" s="62"/>
    </row>
    <row r="6" spans="1:10" x14ac:dyDescent="0.15">
      <c r="A6" s="47"/>
      <c r="B6" s="77" t="s">
        <v>992</v>
      </c>
      <c r="C6" s="74"/>
      <c r="D6" s="74"/>
      <c r="E6" s="75">
        <v>1</v>
      </c>
      <c r="F6" s="47"/>
      <c r="G6" s="47"/>
      <c r="H6" s="47"/>
      <c r="I6" s="47"/>
      <c r="J6" s="47"/>
    </row>
    <row r="7" spans="1:10" ht="21" customHeight="1" x14ac:dyDescent="0.15">
      <c r="B7" s="201" t="s">
        <v>1469</v>
      </c>
      <c r="C7" s="101" t="s">
        <v>9</v>
      </c>
      <c r="D7" s="76" t="s">
        <v>9</v>
      </c>
      <c r="E7" s="93"/>
    </row>
    <row r="8" spans="1:10" ht="21" customHeight="1" x14ac:dyDescent="0.15">
      <c r="B8" s="201" t="s">
        <v>2263</v>
      </c>
      <c r="C8" s="475" t="s">
        <v>67</v>
      </c>
      <c r="D8" s="76" t="s">
        <v>67</v>
      </c>
      <c r="E8" s="93"/>
    </row>
    <row r="9" spans="1:10" ht="21" customHeight="1" x14ac:dyDescent="0.15">
      <c r="B9" s="300"/>
      <c r="C9" s="166"/>
      <c r="D9" s="123"/>
      <c r="E9" s="301"/>
    </row>
    <row r="10" spans="1:10" x14ac:dyDescent="0.15">
      <c r="A10" s="62" t="s">
        <v>102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0" x14ac:dyDescent="0.15">
      <c r="B11" s="47"/>
    </row>
  </sheetData>
  <mergeCells count="1">
    <mergeCell ref="D3:F3"/>
  </mergeCells>
  <pageMargins left="0.7" right="0.7" top="0.75" bottom="0.75" header="0.3" footer="0.3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1" sqref="B11"/>
    </sheetView>
  </sheetViews>
  <sheetFormatPr defaultColWidth="9.33203125" defaultRowHeight="10.5" customHeight="1" x14ac:dyDescent="0.15"/>
  <cols>
    <col min="2" max="2" width="87.1640625" customWidth="1"/>
    <col min="3" max="3" width="9.33203125" style="47" customWidth="1"/>
  </cols>
  <sheetData>
    <row r="1" spans="1:6" x14ac:dyDescent="0.15">
      <c r="A1" s="62" t="s">
        <v>994</v>
      </c>
      <c r="B1" s="62"/>
      <c r="C1" s="62"/>
      <c r="D1" s="62"/>
      <c r="E1" s="62"/>
    </row>
    <row r="2" spans="1:6" s="47" customFormat="1" x14ac:dyDescent="0.15">
      <c r="C2" s="62" t="s">
        <v>270</v>
      </c>
    </row>
    <row r="3" spans="1:6" s="47" customFormat="1" x14ac:dyDescent="0.15"/>
    <row r="4" spans="1:6" x14ac:dyDescent="0.15">
      <c r="D4" s="618" t="s">
        <v>1124</v>
      </c>
      <c r="E4" s="618"/>
      <c r="F4" s="618"/>
    </row>
    <row r="5" spans="1:6" x14ac:dyDescent="0.15">
      <c r="D5" s="97"/>
      <c r="E5" s="97"/>
      <c r="F5" s="97"/>
    </row>
    <row r="6" spans="1:6" x14ac:dyDescent="0.15">
      <c r="A6" s="62" t="s">
        <v>271</v>
      </c>
      <c r="B6" s="62"/>
      <c r="C6" s="52"/>
      <c r="D6" s="62"/>
      <c r="E6" s="208">
        <v>1</v>
      </c>
    </row>
    <row r="7" spans="1:6" x14ac:dyDescent="0.15">
      <c r="A7" s="47"/>
      <c r="B7" s="77" t="s">
        <v>993</v>
      </c>
      <c r="C7" s="74"/>
      <c r="D7" s="74"/>
      <c r="E7" s="78">
        <v>1</v>
      </c>
    </row>
    <row r="8" spans="1:6" ht="21.75" customHeight="1" x14ac:dyDescent="0.15">
      <c r="B8" s="149" t="s">
        <v>1399</v>
      </c>
      <c r="C8" s="209" t="s">
        <v>9</v>
      </c>
      <c r="D8" s="76" t="s">
        <v>9</v>
      </c>
      <c r="E8" s="93"/>
    </row>
    <row r="9" spans="1:6" ht="21.75" customHeight="1" x14ac:dyDescent="0.15">
      <c r="B9" s="302"/>
      <c r="C9" s="303"/>
      <c r="D9" s="123"/>
      <c r="E9" s="301"/>
    </row>
    <row r="10" spans="1:6" ht="12" customHeight="1" x14ac:dyDescent="0.15">
      <c r="A10" s="62" t="s">
        <v>102</v>
      </c>
      <c r="B10" s="62"/>
      <c r="C10" s="62"/>
      <c r="D10" s="62"/>
      <c r="E10" s="62"/>
    </row>
    <row r="11" spans="1:6" x14ac:dyDescent="0.15">
      <c r="B11" s="47"/>
    </row>
  </sheetData>
  <mergeCells count="1">
    <mergeCell ref="D4:F4"/>
  </mergeCells>
  <pageMargins left="0.7" right="0.7" top="0.75" bottom="0.75" header="0.3" footer="0.3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1" sqref="E11"/>
    </sheetView>
  </sheetViews>
  <sheetFormatPr defaultColWidth="9.33203125" defaultRowHeight="10.5" customHeight="1" x14ac:dyDescent="0.15"/>
  <cols>
    <col min="4" max="5" width="20.1640625" customWidth="1"/>
  </cols>
  <sheetData>
    <row r="1" spans="1:6" s="9" customFormat="1" x14ac:dyDescent="0.15">
      <c r="A1" s="9" t="s">
        <v>62</v>
      </c>
      <c r="C1" s="10"/>
      <c r="D1" s="10"/>
      <c r="E1" s="10"/>
    </row>
    <row r="2" spans="1:6" s="3" customFormat="1" x14ac:dyDescent="0.15">
      <c r="C2" s="62" t="s">
        <v>270</v>
      </c>
    </row>
    <row r="3" spans="1:6" s="3" customFormat="1" x14ac:dyDescent="0.15">
      <c r="C3" s="62"/>
      <c r="D3" s="633" t="s">
        <v>1124</v>
      </c>
      <c r="E3" s="633"/>
      <c r="F3" s="203"/>
    </row>
    <row r="4" spans="1:6" s="3" customFormat="1" x14ac:dyDescent="0.15">
      <c r="B4" s="562" t="s">
        <v>61</v>
      </c>
      <c r="C4" s="55"/>
      <c r="D4" s="582" t="s">
        <v>58</v>
      </c>
      <c r="E4" s="582"/>
      <c r="F4" s="207"/>
    </row>
    <row r="5" spans="1:6" s="3" customFormat="1" ht="31.5" x14ac:dyDescent="0.15">
      <c r="B5" s="562"/>
      <c r="C5" s="55"/>
      <c r="D5" s="32" t="s">
        <v>59</v>
      </c>
      <c r="E5" s="32" t="s">
        <v>60</v>
      </c>
      <c r="F5" s="207"/>
    </row>
    <row r="6" spans="1:6" s="3" customFormat="1" x14ac:dyDescent="0.15">
      <c r="B6" s="562"/>
      <c r="C6" s="55"/>
      <c r="D6" s="2">
        <v>1</v>
      </c>
      <c r="E6" s="205">
        <v>2</v>
      </c>
      <c r="F6" s="207"/>
    </row>
    <row r="7" spans="1:6" s="16" customFormat="1" x14ac:dyDescent="0.15">
      <c r="A7" s="62" t="s">
        <v>271</v>
      </c>
      <c r="B7" s="55"/>
      <c r="C7" s="55"/>
      <c r="D7" s="101">
        <v>1</v>
      </c>
      <c r="E7" s="101">
        <v>2</v>
      </c>
      <c r="F7" s="215"/>
    </row>
    <row r="8" spans="1:6" s="3" customFormat="1" x14ac:dyDescent="0.15">
      <c r="B8" s="27" t="s">
        <v>9</v>
      </c>
      <c r="C8" s="209" t="s">
        <v>9</v>
      </c>
      <c r="D8" s="31"/>
      <c r="E8" s="31"/>
      <c r="F8" s="207"/>
    </row>
    <row r="9" spans="1:6" s="3" customFormat="1" x14ac:dyDescent="0.15">
      <c r="B9" s="282"/>
      <c r="C9" s="303"/>
      <c r="D9" s="284"/>
      <c r="E9" s="284"/>
      <c r="F9" s="4"/>
    </row>
    <row r="10" spans="1:6" s="16" customFormat="1" x14ac:dyDescent="0.15">
      <c r="A10" s="62" t="s">
        <v>102</v>
      </c>
      <c r="B10" s="62"/>
      <c r="C10" s="62"/>
      <c r="D10" s="62"/>
      <c r="E10" s="62"/>
    </row>
  </sheetData>
  <mergeCells count="3">
    <mergeCell ref="B4:B6"/>
    <mergeCell ref="D4:E4"/>
    <mergeCell ref="D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0"/>
  <sheetViews>
    <sheetView workbookViewId="0">
      <selection activeCell="F14" sqref="F14"/>
    </sheetView>
  </sheetViews>
  <sheetFormatPr defaultColWidth="9.33203125" defaultRowHeight="10.5" customHeight="1" x14ac:dyDescent="0.15"/>
  <cols>
    <col min="1" max="1" width="76" style="67" customWidth="1"/>
    <col min="2" max="2" width="7.33203125" style="67" customWidth="1"/>
    <col min="3" max="3" width="10.1640625" style="67" customWidth="1"/>
    <col min="4" max="5" width="23" style="67" customWidth="1"/>
    <col min="6" max="6" width="20.6640625" style="67" bestFit="1" customWidth="1"/>
    <col min="7" max="7" width="25" style="67" customWidth="1"/>
    <col min="8" max="8" width="4" style="67" customWidth="1"/>
    <col min="9" max="9" width="30.5" style="67" customWidth="1"/>
    <col min="10" max="10" width="37.5" style="67" customWidth="1"/>
    <col min="11" max="11" width="9.33203125" style="67" customWidth="1"/>
    <col min="12" max="16384" width="9.33203125" style="67"/>
  </cols>
  <sheetData>
    <row r="1" spans="1:10" s="62" customFormat="1" x14ac:dyDescent="0.15">
      <c r="A1" s="62" t="s">
        <v>1151</v>
      </c>
    </row>
    <row r="2" spans="1:10" s="64" customFormat="1" x14ac:dyDescent="0.15">
      <c r="A2" s="69"/>
      <c r="B2" s="156" t="s">
        <v>270</v>
      </c>
    </row>
    <row r="3" spans="1:10" s="64" customFormat="1" x14ac:dyDescent="0.15">
      <c r="A3" s="124" t="s">
        <v>73</v>
      </c>
      <c r="B3" s="155"/>
      <c r="C3" s="636" t="s">
        <v>1150</v>
      </c>
      <c r="D3" s="636"/>
      <c r="E3" s="429"/>
    </row>
    <row r="4" spans="1:10" s="64" customFormat="1" x14ac:dyDescent="0.15">
      <c r="A4" s="124"/>
      <c r="B4" s="155"/>
      <c r="D4" s="50"/>
      <c r="E4" s="50"/>
    </row>
    <row r="5" spans="1:10" s="64" customFormat="1" ht="21" x14ac:dyDescent="0.15">
      <c r="A5" s="126" t="s">
        <v>1146</v>
      </c>
      <c r="B5" s="101"/>
      <c r="C5" s="127" t="s">
        <v>621</v>
      </c>
      <c r="D5" s="121" t="s">
        <v>1148</v>
      </c>
      <c r="E5" s="121" t="s">
        <v>2209</v>
      </c>
      <c r="F5" s="311" t="s">
        <v>1782</v>
      </c>
    </row>
    <row r="6" spans="1:10" s="62" customFormat="1" x14ac:dyDescent="0.15">
      <c r="A6" s="55" t="s">
        <v>271</v>
      </c>
      <c r="B6" s="101"/>
      <c r="C6" s="55"/>
      <c r="D6" s="101">
        <v>3</v>
      </c>
      <c r="E6" s="428" t="s">
        <v>330</v>
      </c>
      <c r="F6" s="101">
        <v>4</v>
      </c>
    </row>
    <row r="7" spans="1:10" s="64" customFormat="1" ht="13.5" customHeight="1" x14ac:dyDescent="0.15">
      <c r="A7" s="127" t="s">
        <v>137</v>
      </c>
      <c r="B7" s="101"/>
      <c r="C7" s="127" t="s">
        <v>104</v>
      </c>
      <c r="D7" s="2">
        <v>3</v>
      </c>
      <c r="E7" s="427">
        <v>4</v>
      </c>
      <c r="F7" s="318">
        <v>5</v>
      </c>
      <c r="G7" s="72"/>
      <c r="H7" s="72"/>
      <c r="I7" s="72"/>
      <c r="J7" s="72"/>
    </row>
    <row r="8" spans="1:10" ht="25.5" x14ac:dyDescent="0.15">
      <c r="A8" s="385" t="s">
        <v>2135</v>
      </c>
      <c r="B8" s="101" t="s">
        <v>2160</v>
      </c>
      <c r="C8" s="392" t="s">
        <v>9</v>
      </c>
      <c r="D8" s="131"/>
      <c r="E8" s="131"/>
      <c r="F8" s="280"/>
    </row>
    <row r="9" spans="1:10" ht="12.75" x14ac:dyDescent="0.15">
      <c r="A9" s="385" t="s">
        <v>2136</v>
      </c>
      <c r="B9" s="413" t="s">
        <v>2161</v>
      </c>
      <c r="C9" s="392" t="s">
        <v>2140</v>
      </c>
      <c r="D9" s="131"/>
      <c r="E9" s="131"/>
      <c r="F9" s="280"/>
    </row>
    <row r="10" spans="1:10" ht="12.75" x14ac:dyDescent="0.15">
      <c r="A10" s="385" t="s">
        <v>2131</v>
      </c>
      <c r="B10" s="413" t="s">
        <v>2162</v>
      </c>
      <c r="C10" s="392" t="s">
        <v>2141</v>
      </c>
      <c r="D10" s="131"/>
      <c r="E10" s="131"/>
      <c r="F10" s="280"/>
    </row>
    <row r="11" spans="1:10" ht="12.75" x14ac:dyDescent="0.15">
      <c r="A11" s="385" t="s">
        <v>2132</v>
      </c>
      <c r="B11" s="413" t="s">
        <v>2163</v>
      </c>
      <c r="C11" s="392" t="s">
        <v>2142</v>
      </c>
      <c r="D11" s="131"/>
      <c r="E11" s="131"/>
      <c r="F11" s="280"/>
    </row>
    <row r="12" spans="1:10" ht="12.75" x14ac:dyDescent="0.15">
      <c r="A12" s="385" t="s">
        <v>2133</v>
      </c>
      <c r="B12" s="413" t="s">
        <v>2164</v>
      </c>
      <c r="C12" s="392" t="s">
        <v>2143</v>
      </c>
      <c r="D12" s="131"/>
      <c r="E12" s="131"/>
      <c r="F12" s="280"/>
    </row>
    <row r="13" spans="1:10" ht="12.75" x14ac:dyDescent="0.15">
      <c r="A13" s="385" t="s">
        <v>2137</v>
      </c>
      <c r="B13" s="413" t="s">
        <v>2165</v>
      </c>
      <c r="C13" s="392" t="s">
        <v>2144</v>
      </c>
      <c r="D13" s="131"/>
      <c r="E13" s="131"/>
      <c r="F13" s="280"/>
    </row>
    <row r="14" spans="1:10" ht="51" x14ac:dyDescent="0.15">
      <c r="A14" s="385" t="s">
        <v>2138</v>
      </c>
      <c r="B14" s="413" t="s">
        <v>2166</v>
      </c>
      <c r="C14" s="392" t="s">
        <v>2145</v>
      </c>
      <c r="D14" s="131"/>
      <c r="E14" s="131"/>
      <c r="F14" s="280"/>
    </row>
    <row r="15" spans="1:10" ht="12.75" x14ac:dyDescent="0.15">
      <c r="A15" s="385" t="s">
        <v>2134</v>
      </c>
      <c r="B15" s="413" t="s">
        <v>2167</v>
      </c>
      <c r="C15" s="392" t="s">
        <v>2146</v>
      </c>
      <c r="D15" s="131"/>
      <c r="E15" s="131"/>
      <c r="F15" s="280"/>
    </row>
    <row r="16" spans="1:10" ht="21" x14ac:dyDescent="0.15">
      <c r="A16" s="393" t="s">
        <v>2152</v>
      </c>
      <c r="B16" s="384" t="s">
        <v>9</v>
      </c>
      <c r="C16" s="391" t="s">
        <v>67</v>
      </c>
      <c r="D16" s="131"/>
      <c r="E16" s="131"/>
      <c r="F16" s="280"/>
    </row>
    <row r="17" spans="1:13" s="64" customFormat="1" ht="21" x14ac:dyDescent="0.15">
      <c r="A17" s="386" t="s">
        <v>2139</v>
      </c>
      <c r="B17" s="101" t="s">
        <v>67</v>
      </c>
      <c r="C17" s="391" t="s">
        <v>2147</v>
      </c>
      <c r="D17" s="132"/>
      <c r="E17" s="132"/>
      <c r="F17" s="278"/>
      <c r="G17" s="125"/>
      <c r="H17" s="125"/>
      <c r="I17" s="125"/>
      <c r="J17" s="125"/>
    </row>
    <row r="18" spans="1:13" s="64" customFormat="1" ht="10.5" customHeight="1" x14ac:dyDescent="0.15">
      <c r="A18" s="128" t="s">
        <v>63</v>
      </c>
      <c r="B18" s="101" t="s">
        <v>68</v>
      </c>
      <c r="C18" s="391" t="s">
        <v>2148</v>
      </c>
      <c r="D18" s="132"/>
      <c r="E18" s="132"/>
      <c r="F18" s="277"/>
      <c r="G18" s="66"/>
      <c r="H18" s="66"/>
      <c r="I18" s="66"/>
      <c r="J18" s="66"/>
      <c r="K18" s="46"/>
      <c r="L18" s="4"/>
      <c r="M18" s="69"/>
    </row>
    <row r="19" spans="1:13" s="64" customFormat="1" ht="11.25" x14ac:dyDescent="0.15">
      <c r="A19" s="128" t="s">
        <v>998</v>
      </c>
      <c r="B19" s="101" t="s">
        <v>69</v>
      </c>
      <c r="C19" s="391" t="s">
        <v>2149</v>
      </c>
      <c r="D19" s="133"/>
      <c r="E19" s="133"/>
      <c r="F19" s="279"/>
      <c r="G19" s="69"/>
      <c r="H19" s="69"/>
      <c r="I19" s="69"/>
      <c r="J19" s="68"/>
      <c r="K19" s="4"/>
      <c r="L19" s="4"/>
      <c r="M19" s="69"/>
    </row>
    <row r="20" spans="1:13" s="64" customFormat="1" ht="9.75" customHeight="1" x14ac:dyDescent="0.15">
      <c r="A20" s="128" t="s">
        <v>999</v>
      </c>
      <c r="B20" s="101" t="s">
        <v>70</v>
      </c>
      <c r="C20" s="391" t="s">
        <v>2150</v>
      </c>
      <c r="D20" s="133"/>
      <c r="E20" s="133"/>
      <c r="F20" s="279"/>
      <c r="G20" s="69"/>
      <c r="H20" s="69"/>
      <c r="I20" s="69"/>
      <c r="J20" s="96"/>
      <c r="L20" s="4"/>
      <c r="M20" s="69"/>
    </row>
    <row r="21" spans="1:13" s="64" customFormat="1" ht="31.5" customHeight="1" x14ac:dyDescent="0.15">
      <c r="A21" s="129" t="s">
        <v>1356</v>
      </c>
      <c r="B21" s="101" t="s">
        <v>71</v>
      </c>
      <c r="C21" s="391" t="s">
        <v>2151</v>
      </c>
      <c r="D21" s="133"/>
      <c r="E21" s="133"/>
      <c r="F21" s="279"/>
      <c r="G21" s="69"/>
      <c r="H21" s="69"/>
      <c r="I21" s="117"/>
      <c r="J21" s="96"/>
      <c r="L21" s="4"/>
      <c r="M21" s="69"/>
    </row>
    <row r="22" spans="1:13" s="64" customFormat="1" x14ac:dyDescent="0.15">
      <c r="A22" s="167"/>
      <c r="B22" s="166"/>
      <c r="C22" s="123"/>
      <c r="D22" s="211"/>
      <c r="E22" s="211"/>
      <c r="F22" s="69"/>
      <c r="G22" s="69"/>
      <c r="H22" s="69"/>
      <c r="I22" s="117"/>
      <c r="J22" s="96"/>
      <c r="L22" s="4"/>
      <c r="M22" s="69"/>
    </row>
    <row r="23" spans="1:13" s="64" customFormat="1" ht="31.5" x14ac:dyDescent="0.15">
      <c r="A23" s="165" t="s">
        <v>1357</v>
      </c>
      <c r="B23" s="123"/>
      <c r="C23" s="70"/>
      <c r="D23" s="212" t="s">
        <v>967</v>
      </c>
      <c r="E23" s="212"/>
      <c r="F23" s="108"/>
      <c r="G23" s="158" t="s">
        <v>968</v>
      </c>
      <c r="I23" s="119"/>
      <c r="J23" s="108"/>
      <c r="K23" s="103"/>
      <c r="L23" s="4"/>
      <c r="M23" s="69"/>
    </row>
    <row r="24" spans="1:13" s="64" customFormat="1" x14ac:dyDescent="0.15">
      <c r="A24" s="11"/>
      <c r="B24" s="123"/>
      <c r="C24" s="70"/>
      <c r="D24" s="213" t="s">
        <v>969</v>
      </c>
      <c r="E24" s="445"/>
      <c r="F24" s="108"/>
      <c r="G24" s="213" t="s">
        <v>970</v>
      </c>
      <c r="H24" s="96"/>
      <c r="I24" s="214" t="s">
        <v>1133</v>
      </c>
      <c r="J24" s="96"/>
      <c r="K24" s="103"/>
      <c r="L24" s="4"/>
      <c r="M24" s="69"/>
    </row>
    <row r="25" spans="1:13" s="64" customFormat="1" x14ac:dyDescent="0.15">
      <c r="A25" s="11"/>
      <c r="B25" s="123"/>
      <c r="C25" s="70"/>
      <c r="D25" s="118"/>
      <c r="E25" s="118"/>
      <c r="F25" s="117"/>
      <c r="G25" s="98"/>
      <c r="H25" s="96"/>
      <c r="I25" s="96"/>
      <c r="J25" s="96"/>
      <c r="K25" s="103"/>
      <c r="L25" s="4"/>
      <c r="M25" s="69"/>
    </row>
    <row r="26" spans="1:13" s="64" customFormat="1" x14ac:dyDescent="0.15">
      <c r="A26" s="11"/>
      <c r="B26" s="130"/>
      <c r="C26" s="65"/>
      <c r="D26" s="116" t="s">
        <v>971</v>
      </c>
      <c r="E26" s="212"/>
      <c r="F26" s="187" t="s">
        <v>1400</v>
      </c>
      <c r="G26" s="210" t="s">
        <v>2103</v>
      </c>
      <c r="H26" s="96"/>
      <c r="I26" s="210" t="s">
        <v>972</v>
      </c>
      <c r="J26" s="96"/>
      <c r="K26" s="103"/>
      <c r="L26" s="4"/>
      <c r="M26" s="69"/>
    </row>
    <row r="27" spans="1:13" s="64" customFormat="1" x14ac:dyDescent="0.15">
      <c r="B27" s="130"/>
      <c r="C27" s="65"/>
      <c r="D27" s="213" t="s">
        <v>973</v>
      </c>
      <c r="E27" s="445"/>
      <c r="F27" s="96"/>
      <c r="H27" s="68"/>
      <c r="I27" s="213" t="s">
        <v>974</v>
      </c>
      <c r="J27" s="68"/>
      <c r="K27" s="4"/>
      <c r="L27" s="4"/>
      <c r="M27" s="69"/>
    </row>
    <row r="28" spans="1:13" s="64" customFormat="1" x14ac:dyDescent="0.15">
      <c r="A28" s="67"/>
      <c r="B28" s="67"/>
      <c r="C28" s="67"/>
      <c r="D28" s="67"/>
      <c r="E28" s="67"/>
      <c r="F28" s="67"/>
      <c r="G28" s="67"/>
      <c r="H28" s="634"/>
      <c r="I28" s="634"/>
      <c r="J28" s="635"/>
      <c r="K28" s="635"/>
      <c r="L28" s="18"/>
      <c r="M28" s="69"/>
    </row>
    <row r="30" spans="1:13" s="62" customFormat="1" x14ac:dyDescent="0.15">
      <c r="A30" s="62" t="s">
        <v>102</v>
      </c>
    </row>
  </sheetData>
  <mergeCells count="3">
    <mergeCell ref="H28:I28"/>
    <mergeCell ref="J28:K28"/>
    <mergeCell ref="C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366"/>
  <sheetViews>
    <sheetView tabSelected="1" workbookViewId="0">
      <pane xSplit="4" ySplit="13" topLeftCell="Y268" activePane="bottomRight" state="frozen"/>
      <selection pane="topRight" activeCell="E1" sqref="E1"/>
      <selection pane="bottomLeft" activeCell="A14" sqref="A14"/>
      <selection pane="bottomRight" activeCell="AJ284" sqref="AJ284"/>
    </sheetView>
  </sheetViews>
  <sheetFormatPr defaultColWidth="9.33203125" defaultRowHeight="10.5" customHeight="1" x14ac:dyDescent="0.15"/>
  <cols>
    <col min="1" max="1" width="41.33203125" style="140" customWidth="1"/>
    <col min="2" max="2" width="9.83203125" style="155" customWidth="1"/>
    <col min="3" max="3" width="10.1640625" style="161" customWidth="1"/>
    <col min="4" max="4" width="15.6640625" style="50" customWidth="1"/>
    <col min="5" max="5" width="13" style="50" customWidth="1"/>
    <col min="6" max="8" width="13.83203125" style="50" customWidth="1"/>
    <col min="9" max="9" width="13.83203125" customWidth="1"/>
    <col min="10" max="10" width="11" style="50" customWidth="1"/>
    <col min="11" max="11" width="12.33203125" style="50" customWidth="1"/>
    <col min="12" max="15" width="13.83203125" style="50" customWidth="1"/>
    <col min="16" max="16" width="11" style="50" customWidth="1"/>
    <col min="17" max="19" width="13.83203125" style="50" customWidth="1"/>
    <col min="20" max="20" width="13.83203125" customWidth="1"/>
    <col min="21" max="21" width="11.1640625" style="50" customWidth="1"/>
    <col min="22" max="22" width="12.83203125" style="50" customWidth="1"/>
    <col min="23" max="26" width="13.83203125" style="50" customWidth="1"/>
    <col min="27" max="27" width="11.1640625" style="50" customWidth="1"/>
    <col min="28" max="32" width="13.83203125" style="50" customWidth="1"/>
    <col min="33" max="34" width="13.83203125" customWidth="1"/>
    <col min="35" max="35" width="11.33203125" style="50" customWidth="1"/>
    <col min="36" max="36" width="12.6640625" style="50" customWidth="1"/>
    <col min="37" max="41" width="13.83203125" style="50" customWidth="1"/>
    <col min="42" max="16384" width="9.33203125" style="50"/>
  </cols>
  <sheetData>
    <row r="1" spans="1:41" s="62" customFormat="1" x14ac:dyDescent="0.15">
      <c r="A1" s="120" t="s">
        <v>1923</v>
      </c>
      <c r="B1" s="155"/>
      <c r="C1" s="193"/>
    </row>
    <row r="2" spans="1:41" x14ac:dyDescent="0.15">
      <c r="B2" s="156" t="s">
        <v>270</v>
      </c>
      <c r="C2" s="26"/>
      <c r="P2" s="17"/>
    </row>
    <row r="3" spans="1:41" s="336" customFormat="1" ht="24" customHeight="1" x14ac:dyDescent="0.15">
      <c r="A3" s="338"/>
      <c r="B3" s="334"/>
      <c r="C3" s="338"/>
      <c r="D3" s="338"/>
      <c r="E3" s="338"/>
      <c r="F3" s="338"/>
      <c r="G3" s="561" t="s">
        <v>1001</v>
      </c>
      <c r="H3" s="561"/>
      <c r="I3" s="561"/>
      <c r="J3" s="561"/>
      <c r="K3" s="561"/>
      <c r="L3" s="561"/>
      <c r="M3" s="338"/>
      <c r="N3" s="541" t="s">
        <v>273</v>
      </c>
      <c r="O3" s="541"/>
      <c r="P3" s="335"/>
      <c r="R3" s="337"/>
      <c r="S3" s="337"/>
      <c r="T3" s="337"/>
      <c r="U3" s="337"/>
      <c r="V3" s="337"/>
      <c r="W3" s="337"/>
      <c r="X3" s="337"/>
      <c r="Y3" s="554"/>
      <c r="Z3" s="554"/>
      <c r="AN3" s="554"/>
      <c r="AO3" s="554"/>
    </row>
    <row r="4" spans="1:41" x14ac:dyDescent="0.15">
      <c r="A4" s="71"/>
      <c r="C4" s="26"/>
      <c r="D4" s="136"/>
      <c r="E4" s="136"/>
      <c r="F4" s="136"/>
      <c r="G4" s="136"/>
      <c r="H4" s="136"/>
      <c r="J4" s="136"/>
      <c r="K4" s="493"/>
      <c r="L4" s="136"/>
      <c r="M4" s="136"/>
      <c r="N4" s="136"/>
      <c r="O4" s="136"/>
      <c r="P4" s="17"/>
      <c r="Q4" s="51"/>
      <c r="R4" s="51"/>
      <c r="S4" s="51"/>
      <c r="U4" s="51"/>
      <c r="V4" s="494"/>
      <c r="W4" s="51"/>
      <c r="X4" s="51"/>
      <c r="Y4" s="51"/>
      <c r="Z4" s="51"/>
    </row>
    <row r="5" spans="1:41" ht="10.5" customHeight="1" x14ac:dyDescent="0.15">
      <c r="A5" s="542" t="s">
        <v>103</v>
      </c>
      <c r="B5" s="101"/>
      <c r="C5" s="543" t="s">
        <v>569</v>
      </c>
      <c r="D5" s="542" t="s">
        <v>694</v>
      </c>
      <c r="E5" s="558" t="s">
        <v>2084</v>
      </c>
      <c r="F5" s="559"/>
      <c r="G5" s="559"/>
      <c r="H5" s="559"/>
      <c r="I5" s="559"/>
      <c r="J5" s="559"/>
      <c r="K5" s="559"/>
      <c r="L5" s="559"/>
      <c r="M5" s="559"/>
      <c r="N5" s="559"/>
      <c r="O5" s="560"/>
      <c r="P5" s="544" t="s">
        <v>2273</v>
      </c>
      <c r="Q5" s="545"/>
      <c r="R5" s="545"/>
      <c r="S5" s="545"/>
      <c r="T5" s="545"/>
      <c r="U5" s="545"/>
      <c r="V5" s="545"/>
      <c r="W5" s="545"/>
      <c r="X5" s="545"/>
      <c r="Y5" s="545"/>
      <c r="Z5" s="546"/>
      <c r="AA5" s="542" t="s">
        <v>2083</v>
      </c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</row>
    <row r="6" spans="1:41" ht="10.5" customHeight="1" x14ac:dyDescent="0.15">
      <c r="A6" s="542"/>
      <c r="B6" s="101"/>
      <c r="C6" s="543"/>
      <c r="D6" s="542"/>
      <c r="E6" s="542" t="s">
        <v>1000</v>
      </c>
      <c r="F6" s="542"/>
      <c r="G6" s="542"/>
      <c r="H6" s="542" t="s">
        <v>571</v>
      </c>
      <c r="I6" s="555" t="s">
        <v>1773</v>
      </c>
      <c r="J6" s="544" t="s">
        <v>570</v>
      </c>
      <c r="K6" s="545"/>
      <c r="L6" s="545"/>
      <c r="M6" s="545"/>
      <c r="N6" s="545"/>
      <c r="O6" s="546"/>
      <c r="P6" s="542" t="s">
        <v>1000</v>
      </c>
      <c r="Q6" s="542"/>
      <c r="R6" s="542"/>
      <c r="S6" s="542" t="s">
        <v>571</v>
      </c>
      <c r="T6" s="555" t="s">
        <v>1773</v>
      </c>
      <c r="U6" s="544" t="s">
        <v>136</v>
      </c>
      <c r="V6" s="545"/>
      <c r="W6" s="545"/>
      <c r="X6" s="545"/>
      <c r="Y6" s="545"/>
      <c r="Z6" s="546"/>
      <c r="AA6" s="549" t="s">
        <v>1002</v>
      </c>
      <c r="AB6" s="550"/>
      <c r="AC6" s="550"/>
      <c r="AD6" s="551"/>
      <c r="AE6" s="542" t="s">
        <v>0</v>
      </c>
      <c r="AF6" s="547" t="s">
        <v>1415</v>
      </c>
      <c r="AG6" s="555" t="s">
        <v>1773</v>
      </c>
      <c r="AH6" s="555" t="s">
        <v>1775</v>
      </c>
      <c r="AI6" s="549" t="s">
        <v>136</v>
      </c>
      <c r="AJ6" s="550"/>
      <c r="AK6" s="550"/>
      <c r="AL6" s="550"/>
      <c r="AM6" s="550"/>
      <c r="AN6" s="550"/>
      <c r="AO6" s="551"/>
    </row>
    <row r="7" spans="1:41" ht="10.5" customHeight="1" x14ac:dyDescent="0.15">
      <c r="A7" s="542"/>
      <c r="B7" s="101"/>
      <c r="C7" s="543"/>
      <c r="D7" s="542"/>
      <c r="E7" s="542" t="s">
        <v>306</v>
      </c>
      <c r="F7" s="542" t="s">
        <v>1260</v>
      </c>
      <c r="G7" s="542" t="s">
        <v>1261</v>
      </c>
      <c r="H7" s="542"/>
      <c r="I7" s="556"/>
      <c r="J7" s="542" t="s">
        <v>306</v>
      </c>
      <c r="K7" s="491"/>
      <c r="L7" s="542" t="s">
        <v>572</v>
      </c>
      <c r="M7" s="542"/>
      <c r="N7" s="542"/>
      <c r="O7" s="542"/>
      <c r="P7" s="542" t="s">
        <v>138</v>
      </c>
      <c r="Q7" s="542" t="s">
        <v>1260</v>
      </c>
      <c r="R7" s="547" t="s">
        <v>1412</v>
      </c>
      <c r="S7" s="542"/>
      <c r="T7" s="556"/>
      <c r="U7" s="542" t="s">
        <v>306</v>
      </c>
      <c r="V7" s="491"/>
      <c r="W7" s="542" t="s">
        <v>572</v>
      </c>
      <c r="X7" s="542"/>
      <c r="Y7" s="542"/>
      <c r="Z7" s="542"/>
      <c r="AA7" s="542" t="s">
        <v>138</v>
      </c>
      <c r="AB7" s="542" t="s">
        <v>984</v>
      </c>
      <c r="AC7" s="547" t="s">
        <v>1413</v>
      </c>
      <c r="AD7" s="552" t="s">
        <v>1414</v>
      </c>
      <c r="AE7" s="542"/>
      <c r="AF7" s="542"/>
      <c r="AG7" s="556"/>
      <c r="AH7" s="556"/>
      <c r="AI7" s="542" t="s">
        <v>138</v>
      </c>
      <c r="AJ7" s="492"/>
      <c r="AK7" s="544" t="s">
        <v>1229</v>
      </c>
      <c r="AL7" s="545"/>
      <c r="AM7" s="545"/>
      <c r="AN7" s="545"/>
      <c r="AO7" s="546"/>
    </row>
    <row r="8" spans="1:41" ht="63" x14ac:dyDescent="0.15">
      <c r="A8" s="542"/>
      <c r="B8" s="101"/>
      <c r="C8" s="543"/>
      <c r="D8" s="542"/>
      <c r="E8" s="542"/>
      <c r="F8" s="542"/>
      <c r="G8" s="542"/>
      <c r="H8" s="542"/>
      <c r="I8" s="557"/>
      <c r="J8" s="542"/>
      <c r="K8" s="498" t="s">
        <v>2275</v>
      </c>
      <c r="L8" s="42" t="s">
        <v>1385</v>
      </c>
      <c r="M8" s="42" t="s">
        <v>1386</v>
      </c>
      <c r="N8" s="42" t="s">
        <v>1387</v>
      </c>
      <c r="O8" s="42" t="s">
        <v>1386</v>
      </c>
      <c r="P8" s="542"/>
      <c r="Q8" s="542"/>
      <c r="R8" s="542"/>
      <c r="S8" s="542"/>
      <c r="T8" s="557"/>
      <c r="U8" s="542"/>
      <c r="V8" s="498" t="s">
        <v>2276</v>
      </c>
      <c r="W8" s="42" t="s">
        <v>1385</v>
      </c>
      <c r="X8" s="42" t="s">
        <v>1386</v>
      </c>
      <c r="Y8" s="42" t="s">
        <v>1387</v>
      </c>
      <c r="Z8" s="42" t="s">
        <v>1386</v>
      </c>
      <c r="AA8" s="542"/>
      <c r="AB8" s="542"/>
      <c r="AC8" s="542"/>
      <c r="AD8" s="553"/>
      <c r="AE8" s="542"/>
      <c r="AF8" s="542"/>
      <c r="AG8" s="557"/>
      <c r="AH8" s="557"/>
      <c r="AI8" s="542"/>
      <c r="AJ8" s="499" t="s">
        <v>2277</v>
      </c>
      <c r="AK8" s="216" t="s">
        <v>1385</v>
      </c>
      <c r="AL8" s="216" t="s">
        <v>1386</v>
      </c>
      <c r="AM8" s="217" t="s">
        <v>1387</v>
      </c>
      <c r="AN8" s="219" t="s">
        <v>1386</v>
      </c>
      <c r="AO8" s="220" t="s">
        <v>1470</v>
      </c>
    </row>
    <row r="9" spans="1:41" x14ac:dyDescent="0.15">
      <c r="A9" s="42" t="s">
        <v>137</v>
      </c>
      <c r="B9" s="101"/>
      <c r="C9" s="41" t="s">
        <v>104</v>
      </c>
      <c r="D9" s="42" t="s">
        <v>105</v>
      </c>
      <c r="E9" s="42" t="s">
        <v>107</v>
      </c>
      <c r="F9" s="42" t="s">
        <v>110</v>
      </c>
      <c r="G9" s="42" t="s">
        <v>132</v>
      </c>
      <c r="H9" s="42" t="s">
        <v>135</v>
      </c>
      <c r="I9" s="259" t="s">
        <v>345</v>
      </c>
      <c r="J9" s="42" t="s">
        <v>696</v>
      </c>
      <c r="K9" s="498" t="s">
        <v>354</v>
      </c>
      <c r="L9" s="42" t="s">
        <v>697</v>
      </c>
      <c r="M9" s="42" t="s">
        <v>698</v>
      </c>
      <c r="N9" s="42" t="s">
        <v>699</v>
      </c>
      <c r="O9" s="42" t="s">
        <v>700</v>
      </c>
      <c r="P9" s="42" t="s">
        <v>701</v>
      </c>
      <c r="Q9" s="42" t="s">
        <v>702</v>
      </c>
      <c r="R9" s="42" t="s">
        <v>703</v>
      </c>
      <c r="S9" s="42" t="s">
        <v>1424</v>
      </c>
      <c r="T9" s="259" t="s">
        <v>1774</v>
      </c>
      <c r="U9" s="42" t="s">
        <v>1425</v>
      </c>
      <c r="V9" s="498" t="s">
        <v>394</v>
      </c>
      <c r="W9" s="42" t="s">
        <v>1426</v>
      </c>
      <c r="X9" s="42" t="s">
        <v>1427</v>
      </c>
      <c r="Y9" s="42" t="s">
        <v>1428</v>
      </c>
      <c r="Z9" s="42" t="s">
        <v>1429</v>
      </c>
      <c r="AA9" s="42" t="s">
        <v>1430</v>
      </c>
      <c r="AB9" s="42" t="s">
        <v>1431</v>
      </c>
      <c r="AC9" s="42" t="s">
        <v>1432</v>
      </c>
      <c r="AD9" s="42" t="s">
        <v>1433</v>
      </c>
      <c r="AE9" s="42" t="s">
        <v>1434</v>
      </c>
      <c r="AF9" s="42" t="s">
        <v>1435</v>
      </c>
      <c r="AG9" s="259" t="s">
        <v>1777</v>
      </c>
      <c r="AH9" s="259" t="s">
        <v>1776</v>
      </c>
      <c r="AI9" s="42" t="s">
        <v>1436</v>
      </c>
      <c r="AJ9" s="498" t="s">
        <v>2278</v>
      </c>
      <c r="AK9" s="42" t="s">
        <v>1437</v>
      </c>
      <c r="AL9" s="42" t="s">
        <v>1438</v>
      </c>
      <c r="AM9" s="42" t="s">
        <v>1439</v>
      </c>
      <c r="AN9" s="42" t="s">
        <v>1440</v>
      </c>
      <c r="AO9" s="42" t="s">
        <v>1441</v>
      </c>
    </row>
    <row r="10" spans="1:41" s="52" customFormat="1" x14ac:dyDescent="0.15">
      <c r="A10" s="157" t="s">
        <v>271</v>
      </c>
      <c r="B10" s="101"/>
      <c r="C10" s="101"/>
      <c r="D10" s="101"/>
      <c r="E10" s="101">
        <v>4</v>
      </c>
      <c r="F10" s="101">
        <v>5</v>
      </c>
      <c r="G10" s="101">
        <v>6</v>
      </c>
      <c r="H10" s="101">
        <v>7</v>
      </c>
      <c r="I10" s="101" t="s">
        <v>345</v>
      </c>
      <c r="J10" s="101">
        <v>8</v>
      </c>
      <c r="K10" s="495" t="s">
        <v>354</v>
      </c>
      <c r="L10" s="101">
        <v>9</v>
      </c>
      <c r="M10" s="101">
        <v>10</v>
      </c>
      <c r="N10" s="101">
        <v>11</v>
      </c>
      <c r="O10" s="101">
        <v>12</v>
      </c>
      <c r="P10" s="101">
        <v>13</v>
      </c>
      <c r="Q10" s="101">
        <v>14</v>
      </c>
      <c r="R10" s="101">
        <v>15</v>
      </c>
      <c r="S10" s="101">
        <v>16</v>
      </c>
      <c r="T10" s="101" t="s">
        <v>1774</v>
      </c>
      <c r="U10" s="101">
        <v>17</v>
      </c>
      <c r="V10" s="495" t="s">
        <v>394</v>
      </c>
      <c r="W10" s="101">
        <v>18</v>
      </c>
      <c r="X10" s="101">
        <v>19</v>
      </c>
      <c r="Y10" s="101">
        <v>20</v>
      </c>
      <c r="Z10" s="101">
        <v>21</v>
      </c>
      <c r="AA10" s="101">
        <v>22</v>
      </c>
      <c r="AB10" s="101">
        <v>23</v>
      </c>
      <c r="AC10" s="101">
        <v>24</v>
      </c>
      <c r="AD10" s="101">
        <v>25</v>
      </c>
      <c r="AE10" s="101">
        <v>26</v>
      </c>
      <c r="AF10" s="101">
        <v>27</v>
      </c>
      <c r="AG10" s="101" t="s">
        <v>1777</v>
      </c>
      <c r="AH10" s="101" t="s">
        <v>1776</v>
      </c>
      <c r="AI10" s="101">
        <v>28</v>
      </c>
      <c r="AJ10" s="495" t="s">
        <v>2278</v>
      </c>
      <c r="AK10" s="101">
        <v>29</v>
      </c>
      <c r="AL10" s="101">
        <v>30</v>
      </c>
      <c r="AM10" s="101">
        <v>31</v>
      </c>
      <c r="AN10" s="101">
        <v>32</v>
      </c>
      <c r="AO10" s="101">
        <v>33</v>
      </c>
    </row>
    <row r="11" spans="1:41" s="236" customFormat="1" x14ac:dyDescent="0.15">
      <c r="A11" s="305" t="s">
        <v>1772</v>
      </c>
      <c r="B11" s="239" t="s">
        <v>1086</v>
      </c>
      <c r="C11" s="388" t="s">
        <v>1087</v>
      </c>
      <c r="D11" s="400"/>
      <c r="E11" s="183"/>
      <c r="F11" s="183"/>
      <c r="G11" s="183"/>
      <c r="H11" s="183"/>
      <c r="I11" s="74">
        <f t="shared" ref="I11:I76" si="0">IF(E11&gt;0,H11/E11,0)</f>
        <v>0</v>
      </c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74">
        <f t="shared" ref="T11:T76" si="1">IF(P11&gt;0,S11/P11,0)</f>
        <v>0</v>
      </c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74">
        <f t="shared" ref="AG11:AG76" si="2">IF(AA11&gt;0,AE11/AA11,0)</f>
        <v>0</v>
      </c>
      <c r="AH11" s="74">
        <f t="shared" ref="AH11:AH44" si="3">IF(AD11&gt;0,AF11/AD11,0)</f>
        <v>0</v>
      </c>
      <c r="AI11" s="183"/>
      <c r="AJ11" s="183"/>
      <c r="AK11" s="183"/>
      <c r="AL11" s="183"/>
      <c r="AM11" s="183"/>
      <c r="AN11" s="183"/>
      <c r="AO11" s="183"/>
    </row>
    <row r="12" spans="1:41" x14ac:dyDescent="0.15">
      <c r="A12" s="82" t="s">
        <v>138</v>
      </c>
      <c r="B12" s="101" t="s">
        <v>323</v>
      </c>
      <c r="C12" s="388" t="s">
        <v>139</v>
      </c>
      <c r="D12" s="389" t="s">
        <v>140</v>
      </c>
      <c r="E12" s="115">
        <f>E13+E23+E48+E57+E80+E83+E116+E131+E148+E197+E213+E237+E248+E268+E283+E285+E298+E348+E362</f>
        <v>0</v>
      </c>
      <c r="F12" s="115">
        <f>F13+F23+F48+F57+F80+F83+F116+F131+F148+F197+F213+F237+F248+F268+F283+F285+F298+F348+F362</f>
        <v>0</v>
      </c>
      <c r="G12" s="115">
        <f>G13+G23+G48+G57+G80+G83+G116+G131+G148+G197+G213+G237+G248+G268+G283+G285+G298+G348+G362</f>
        <v>0</v>
      </c>
      <c r="H12" s="115">
        <f>H13+H23+H48+H57+H80+H83+H116+H131+H148+H197+H213+H237+H248+H268+H283+H285+H298+H348+H362</f>
        <v>0</v>
      </c>
      <c r="I12" s="74">
        <f t="shared" si="0"/>
        <v>0</v>
      </c>
      <c r="J12" s="115">
        <f t="shared" ref="J12:O12" si="4">J13+J23+J48+J57+J83+J116+J131+J148+J197+J213+J237+J248+J268+J283+J285+J348+J362</f>
        <v>0</v>
      </c>
      <c r="K12" s="115">
        <f t="shared" si="4"/>
        <v>0</v>
      </c>
      <c r="L12" s="115">
        <f t="shared" si="4"/>
        <v>0</v>
      </c>
      <c r="M12" s="115">
        <f t="shared" si="4"/>
        <v>0</v>
      </c>
      <c r="N12" s="115">
        <f t="shared" si="4"/>
        <v>0</v>
      </c>
      <c r="O12" s="115">
        <f t="shared" si="4"/>
        <v>0</v>
      </c>
      <c r="P12" s="115">
        <f>P13+P23+P48+P57+P80+P83+P116+P131+P148+P197+P213+P237+P248+P268+P283+P285+P298+P348+P362</f>
        <v>0</v>
      </c>
      <c r="Q12" s="115">
        <f>Q13+Q23+Q48+Q57+Q80+Q83+Q116+Q131+Q148+Q197+Q213+Q237+Q248+Q268+Q283+Q285+Q298+Q348+Q362</f>
        <v>0</v>
      </c>
      <c r="R12" s="115">
        <f>R13+R23+R48+R57+R80+R83+R116+R131+R148+R197+R213+R237+R248+R268+R283+R285+R298+R348+R362</f>
        <v>0</v>
      </c>
      <c r="S12" s="115">
        <f>S13+S23+S48+S57+S80+S83+S116+S131+S148+S197+S213+S237+S248+S268+S283+S285+S298+S348+S362</f>
        <v>0</v>
      </c>
      <c r="T12" s="74">
        <f t="shared" si="1"/>
        <v>0</v>
      </c>
      <c r="U12" s="115">
        <f>U13+U23+U48+U57+U83+U116+U131+U148+U197+U213+U237+U248+U268+U283+U285+U348+U362</f>
        <v>0</v>
      </c>
      <c r="V12" s="115">
        <f t="shared" ref="V12" si="5">V13+V23+V48+V57+V83+V116+V131+V148+V197+V213+V237+V248+V268+V283+V285+V348+V362</f>
        <v>0</v>
      </c>
      <c r="W12" s="115">
        <f>W13+W23+W48+W57+W83+W116+W131+W148+W197+W213+W237+W248+W268+W283+W285+W348+W362</f>
        <v>0</v>
      </c>
      <c r="X12" s="115">
        <f>X13+X23+X48+X57+X83+X116+X131+X148+X197+X213+X237+X248+X268+X283+X285+X348+X362</f>
        <v>0</v>
      </c>
      <c r="Y12" s="115">
        <f>Y13+Y23+Y48+Y57+Y83+Y116+Y131+Y148+Y197+Y213+Y237+Y248+Y268+Y283+Y285+Y348+Y362</f>
        <v>0</v>
      </c>
      <c r="Z12" s="115">
        <f>Z13+Z23+Z48+Z57+Z83+Z116+Z131+Z148+Z197+Z213+Z237+Z248+Z268+Z283+Z285+Z348+Z362</f>
        <v>0</v>
      </c>
      <c r="AA12" s="115">
        <f>AA13+AA23+AA48+AA57+AA80+AA83+AA116+AA131+AA148+AA197+AA213+AA237+AA248+AA268+AA283+AA285+AA298+AA348+AA284+AA362</f>
        <v>0</v>
      </c>
      <c r="AB12" s="115">
        <f>AB13+AB23+AB48+AB57+AB80+AB83+AB116+AB131+AB148+AB197+AB213+AB237+AB248+AB268+AB283+AB285+AB298+AB348+AB284+AB362</f>
        <v>0</v>
      </c>
      <c r="AC12" s="115">
        <f>AC13+AC23+AC48+AC57+AC80+AC83+AC116+AC131+AC148+AC197+AC213+AC237+AC248+AC268+AC283+AC285+AC298+AC348+AC284+AC362</f>
        <v>0</v>
      </c>
      <c r="AD12" s="115">
        <f>AD13+AD23+AD48+AD57+AD80+AD83+AD116+AD131+AD148+AD197+AD213+AD237+AD248+AD268+AD285+AD298+AD348+AD284+AD362</f>
        <v>0</v>
      </c>
      <c r="AE12" s="115">
        <f>AE13+AE23+AE48+AE57+AE80+AE83+AE116+AE131+AE148+AE197+AE213+AE237+AE248+AE268+AE283+AE285+AE298+AE348+AE284+AE362</f>
        <v>0</v>
      </c>
      <c r="AF12" s="115">
        <f>AF13+AF23+AF48+AF57+AF80+AF83+AF116+AF131+AF148+AF197+AF213+AF237+AF248+AF268+AF285+AF298+AF348+AF284+AF362</f>
        <v>0</v>
      </c>
      <c r="AG12" s="74">
        <f t="shared" si="2"/>
        <v>0</v>
      </c>
      <c r="AH12" s="74">
        <f t="shared" si="3"/>
        <v>0</v>
      </c>
      <c r="AI12" s="115">
        <f t="shared" ref="AI12:AN12" si="6">AI13+AI23+AI48+AI57+AI83+AI116+AI131+AI148+AI197+AI213+AI237+AI248+AI268+AI283+AI285+AI348+AI284+AI362</f>
        <v>0</v>
      </c>
      <c r="AJ12" s="115">
        <f t="shared" si="6"/>
        <v>0</v>
      </c>
      <c r="AK12" s="115">
        <f t="shared" si="6"/>
        <v>0</v>
      </c>
      <c r="AL12" s="115">
        <f t="shared" si="6"/>
        <v>0</v>
      </c>
      <c r="AM12" s="115">
        <f t="shared" si="6"/>
        <v>0</v>
      </c>
      <c r="AN12" s="115">
        <f t="shared" si="6"/>
        <v>0</v>
      </c>
      <c r="AO12" s="115">
        <f>AO13+AO23+AO48+AO57+AO83+AO116+AO131+AO148+AO197+AO213+AO237+AO248+AO268+AO285+AO348+AO284+AO362</f>
        <v>0</v>
      </c>
    </row>
    <row r="13" spans="1:41" ht="21" x14ac:dyDescent="0.15">
      <c r="A13" s="82" t="s">
        <v>2243</v>
      </c>
      <c r="B13" s="101" t="s">
        <v>324</v>
      </c>
      <c r="C13" s="388" t="s">
        <v>141</v>
      </c>
      <c r="D13" s="389" t="s">
        <v>142</v>
      </c>
      <c r="E13" s="115">
        <f>E14+E15+E16+E17+E18+E19+E20+E21+E22</f>
        <v>0</v>
      </c>
      <c r="F13" s="115">
        <f>F14+F15+F16+F17+F18+F19+F20+F21+F22</f>
        <v>0</v>
      </c>
      <c r="G13" s="115">
        <f>G14+G15+G16+G17+G18+G19+G20+G21+G22</f>
        <v>0</v>
      </c>
      <c r="H13" s="115">
        <f>H14+H15+H16+H17+H18+H19+H20+H21+H22</f>
        <v>0</v>
      </c>
      <c r="I13" s="74">
        <f t="shared" si="0"/>
        <v>0</v>
      </c>
      <c r="J13" s="115">
        <f t="shared" ref="J13:O13" si="7">J14+J15+J16+J18+J19+J20+J21+J22</f>
        <v>0</v>
      </c>
      <c r="K13" s="115">
        <f t="shared" si="7"/>
        <v>0</v>
      </c>
      <c r="L13" s="115">
        <f t="shared" si="7"/>
        <v>0</v>
      </c>
      <c r="M13" s="115">
        <f t="shared" si="7"/>
        <v>0</v>
      </c>
      <c r="N13" s="115">
        <f t="shared" si="7"/>
        <v>0</v>
      </c>
      <c r="O13" s="115">
        <f t="shared" si="7"/>
        <v>0</v>
      </c>
      <c r="P13" s="115">
        <f>P14+P15+P16+P17+P18+P19+P20+P21+P22</f>
        <v>0</v>
      </c>
      <c r="Q13" s="115">
        <f>Q14+Q15+Q16+Q17+Q18+Q19+Q20+Q21+Q22</f>
        <v>0</v>
      </c>
      <c r="R13" s="115">
        <f>R14+R15+R16+R17+R18+R19+R20+R21+R22</f>
        <v>0</v>
      </c>
      <c r="S13" s="115">
        <f>S14+S15+S16+S17+S18+S19+S20+S21+S22</f>
        <v>0</v>
      </c>
      <c r="T13" s="74">
        <f t="shared" si="1"/>
        <v>0</v>
      </c>
      <c r="U13" s="115">
        <f>U14+U15+U16+U18+U19+U20+U21+U22</f>
        <v>0</v>
      </c>
      <c r="V13" s="115">
        <f t="shared" ref="V13" si="8">V14+V15+V16+V18+V19+V20+V21+V22</f>
        <v>0</v>
      </c>
      <c r="W13" s="115">
        <f>W14+W15+W16+W18+W19+W20+W21+W22</f>
        <v>0</v>
      </c>
      <c r="X13" s="115">
        <f>X14+X15+X16+X18+X19+X20+X21+X22</f>
        <v>0</v>
      </c>
      <c r="Y13" s="115">
        <f>Y14+Y15+Y16+Y18+Y19+Y20+Y21+Y22</f>
        <v>0</v>
      </c>
      <c r="Z13" s="115">
        <f>Z14+Z15+Z16+Z18+Z19+Z20+Z21+Z22</f>
        <v>0</v>
      </c>
      <c r="AA13" s="115">
        <f t="shared" ref="AA13:AF13" si="9">AA14+AA15+AA16+AA17+AA18+AA19+AA20+AA21+AA22</f>
        <v>0</v>
      </c>
      <c r="AB13" s="115">
        <f t="shared" si="9"/>
        <v>0</v>
      </c>
      <c r="AC13" s="115">
        <f t="shared" si="9"/>
        <v>0</v>
      </c>
      <c r="AD13" s="115">
        <f t="shared" si="9"/>
        <v>0</v>
      </c>
      <c r="AE13" s="115">
        <f t="shared" si="9"/>
        <v>0</v>
      </c>
      <c r="AF13" s="115">
        <f t="shared" si="9"/>
        <v>0</v>
      </c>
      <c r="AG13" s="74">
        <f t="shared" si="2"/>
        <v>0</v>
      </c>
      <c r="AH13" s="74">
        <f t="shared" si="3"/>
        <v>0</v>
      </c>
      <c r="AI13" s="115">
        <f t="shared" ref="AI13:AO13" si="10">AI14+AI15+AI16+AI17+AI18+AI19+AI20+AI21+AI22</f>
        <v>0</v>
      </c>
      <c r="AJ13" s="115">
        <f>AJ14+AJ15+AJ16+AJ17+AJ18+AJ19+AJ20+AJ21+AJ22</f>
        <v>0</v>
      </c>
      <c r="AK13" s="115">
        <f t="shared" si="10"/>
        <v>0</v>
      </c>
      <c r="AL13" s="115">
        <f t="shared" si="10"/>
        <v>0</v>
      </c>
      <c r="AM13" s="115">
        <f t="shared" si="10"/>
        <v>0</v>
      </c>
      <c r="AN13" s="115">
        <f t="shared" si="10"/>
        <v>0</v>
      </c>
      <c r="AO13" s="115">
        <f t="shared" si="10"/>
        <v>0</v>
      </c>
    </row>
    <row r="14" spans="1:41" x14ac:dyDescent="0.15">
      <c r="A14" s="63" t="s">
        <v>287</v>
      </c>
      <c r="B14" s="101" t="s">
        <v>325</v>
      </c>
      <c r="C14" s="388" t="s">
        <v>143</v>
      </c>
      <c r="D14" s="387" t="s">
        <v>144</v>
      </c>
      <c r="E14" s="115"/>
      <c r="F14" s="115"/>
      <c r="G14" s="115"/>
      <c r="H14" s="115"/>
      <c r="I14" s="74">
        <f t="shared" si="0"/>
        <v>0</v>
      </c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74">
        <f t="shared" si="1"/>
        <v>0</v>
      </c>
      <c r="U14" s="115"/>
      <c r="V14" s="115"/>
      <c r="W14" s="115"/>
      <c r="X14" s="115"/>
      <c r="Y14" s="115"/>
      <c r="Z14" s="115"/>
      <c r="AA14" s="95"/>
      <c r="AB14" s="95"/>
      <c r="AC14" s="95"/>
      <c r="AD14" s="95"/>
      <c r="AE14" s="95"/>
      <c r="AF14" s="95"/>
      <c r="AG14" s="74">
        <f t="shared" si="2"/>
        <v>0</v>
      </c>
      <c r="AH14" s="74">
        <f t="shared" si="3"/>
        <v>0</v>
      </c>
      <c r="AI14" s="95"/>
      <c r="AJ14" s="115"/>
      <c r="AK14" s="95"/>
      <c r="AL14" s="95"/>
      <c r="AM14" s="95"/>
      <c r="AN14" s="95"/>
      <c r="AO14" s="95"/>
    </row>
    <row r="15" spans="1:41" x14ac:dyDescent="0.15">
      <c r="A15" s="63" t="s">
        <v>145</v>
      </c>
      <c r="B15" s="101" t="s">
        <v>326</v>
      </c>
      <c r="C15" s="388" t="s">
        <v>146</v>
      </c>
      <c r="D15" s="387" t="s">
        <v>655</v>
      </c>
      <c r="E15" s="115"/>
      <c r="F15" s="115"/>
      <c r="G15" s="115"/>
      <c r="H15" s="115"/>
      <c r="I15" s="74">
        <f t="shared" si="0"/>
        <v>0</v>
      </c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74">
        <f t="shared" si="1"/>
        <v>0</v>
      </c>
      <c r="U15" s="115"/>
      <c r="V15" s="115"/>
      <c r="W15" s="115"/>
      <c r="X15" s="115"/>
      <c r="Y15" s="115"/>
      <c r="Z15" s="115"/>
      <c r="AA15" s="95"/>
      <c r="AB15" s="95"/>
      <c r="AC15" s="95"/>
      <c r="AD15" s="95"/>
      <c r="AE15" s="95"/>
      <c r="AF15" s="95"/>
      <c r="AG15" s="74">
        <f t="shared" si="2"/>
        <v>0</v>
      </c>
      <c r="AH15" s="74">
        <f t="shared" si="3"/>
        <v>0</v>
      </c>
      <c r="AI15" s="95"/>
      <c r="AJ15" s="115"/>
      <c r="AK15" s="95"/>
      <c r="AL15" s="95"/>
      <c r="AM15" s="95"/>
      <c r="AN15" s="95"/>
      <c r="AO15" s="95"/>
    </row>
    <row r="16" spans="1:41" x14ac:dyDescent="0.15">
      <c r="A16" s="63" t="s">
        <v>704</v>
      </c>
      <c r="B16" s="101" t="s">
        <v>327</v>
      </c>
      <c r="C16" s="388" t="s">
        <v>147</v>
      </c>
      <c r="D16" s="387" t="s">
        <v>876</v>
      </c>
      <c r="E16" s="115"/>
      <c r="F16" s="115"/>
      <c r="G16" s="115"/>
      <c r="H16" s="115"/>
      <c r="I16" s="74">
        <f t="shared" si="0"/>
        <v>0</v>
      </c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74">
        <f t="shared" si="1"/>
        <v>0</v>
      </c>
      <c r="U16" s="115"/>
      <c r="V16" s="115"/>
      <c r="W16" s="115"/>
      <c r="X16" s="115"/>
      <c r="Y16" s="115"/>
      <c r="Z16" s="115"/>
      <c r="AA16" s="95"/>
      <c r="AB16" s="95"/>
      <c r="AC16" s="95"/>
      <c r="AD16" s="95"/>
      <c r="AE16" s="95"/>
      <c r="AF16" s="95"/>
      <c r="AG16" s="74">
        <f t="shared" si="2"/>
        <v>0</v>
      </c>
      <c r="AH16" s="74">
        <f t="shared" si="3"/>
        <v>0</v>
      </c>
      <c r="AI16" s="95"/>
      <c r="AJ16" s="115"/>
      <c r="AK16" s="95"/>
      <c r="AL16" s="95"/>
      <c r="AM16" s="95"/>
      <c r="AN16" s="95"/>
      <c r="AO16" s="95"/>
    </row>
    <row r="17" spans="1:41" x14ac:dyDescent="0.15">
      <c r="A17" s="63" t="s">
        <v>705</v>
      </c>
      <c r="B17" s="101" t="s">
        <v>328</v>
      </c>
      <c r="C17" s="388" t="s">
        <v>148</v>
      </c>
      <c r="D17" s="387" t="s">
        <v>877</v>
      </c>
      <c r="E17" s="115"/>
      <c r="F17" s="115"/>
      <c r="G17" s="115"/>
      <c r="H17" s="115"/>
      <c r="I17" s="74">
        <f t="shared" si="0"/>
        <v>0</v>
      </c>
      <c r="J17" s="221" t="s">
        <v>976</v>
      </c>
      <c r="K17" s="221" t="s">
        <v>976</v>
      </c>
      <c r="L17" s="221" t="s">
        <v>976</v>
      </c>
      <c r="M17" s="221" t="s">
        <v>976</v>
      </c>
      <c r="N17" s="221" t="s">
        <v>976</v>
      </c>
      <c r="O17" s="221" t="s">
        <v>976</v>
      </c>
      <c r="P17" s="115"/>
      <c r="Q17" s="115"/>
      <c r="R17" s="115"/>
      <c r="S17" s="115"/>
      <c r="T17" s="74">
        <f t="shared" si="1"/>
        <v>0</v>
      </c>
      <c r="U17" s="221" t="s">
        <v>976</v>
      </c>
      <c r="V17" s="221" t="s">
        <v>976</v>
      </c>
      <c r="W17" s="221" t="s">
        <v>976</v>
      </c>
      <c r="X17" s="221" t="s">
        <v>976</v>
      </c>
      <c r="Y17" s="221" t="s">
        <v>976</v>
      </c>
      <c r="Z17" s="221" t="s">
        <v>976</v>
      </c>
      <c r="AA17" s="95"/>
      <c r="AB17" s="95"/>
      <c r="AC17" s="95"/>
      <c r="AD17" s="95"/>
      <c r="AE17" s="95"/>
      <c r="AF17" s="95"/>
      <c r="AG17" s="74">
        <f t="shared" si="2"/>
        <v>0</v>
      </c>
      <c r="AH17" s="74">
        <f t="shared" si="3"/>
        <v>0</v>
      </c>
      <c r="AI17" s="95"/>
      <c r="AJ17" s="221"/>
      <c r="AK17" s="95"/>
      <c r="AL17" s="95"/>
      <c r="AM17" s="95"/>
      <c r="AN17" s="95"/>
      <c r="AO17" s="95"/>
    </row>
    <row r="18" spans="1:41" ht="21" x14ac:dyDescent="0.15">
      <c r="A18" s="63" t="s">
        <v>689</v>
      </c>
      <c r="B18" s="101" t="s">
        <v>421</v>
      </c>
      <c r="C18" s="388" t="s">
        <v>419</v>
      </c>
      <c r="D18" s="387" t="s">
        <v>560</v>
      </c>
      <c r="E18" s="115"/>
      <c r="F18" s="115"/>
      <c r="G18" s="115"/>
      <c r="H18" s="115"/>
      <c r="I18" s="74">
        <f t="shared" si="0"/>
        <v>0</v>
      </c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74">
        <f t="shared" si="1"/>
        <v>0</v>
      </c>
      <c r="U18" s="115"/>
      <c r="V18" s="115"/>
      <c r="W18" s="115"/>
      <c r="X18" s="115"/>
      <c r="Y18" s="115"/>
      <c r="Z18" s="115"/>
      <c r="AA18" s="95"/>
      <c r="AB18" s="95"/>
      <c r="AC18" s="95"/>
      <c r="AD18" s="95"/>
      <c r="AE18" s="95"/>
      <c r="AF18" s="95"/>
      <c r="AG18" s="74">
        <f t="shared" si="2"/>
        <v>0</v>
      </c>
      <c r="AH18" s="74">
        <f t="shared" si="3"/>
        <v>0</v>
      </c>
      <c r="AI18" s="95"/>
      <c r="AJ18" s="115"/>
      <c r="AK18" s="95"/>
      <c r="AL18" s="95"/>
      <c r="AM18" s="95"/>
      <c r="AN18" s="95"/>
      <c r="AO18" s="95"/>
    </row>
    <row r="19" spans="1:41" x14ac:dyDescent="0.15">
      <c r="A19" s="63" t="s">
        <v>423</v>
      </c>
      <c r="B19" s="101" t="s">
        <v>422</v>
      </c>
      <c r="C19" s="388" t="s">
        <v>420</v>
      </c>
      <c r="D19" s="387" t="s">
        <v>425</v>
      </c>
      <c r="E19" s="115"/>
      <c r="F19" s="115"/>
      <c r="G19" s="115"/>
      <c r="H19" s="115"/>
      <c r="I19" s="74">
        <f t="shared" si="0"/>
        <v>0</v>
      </c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74">
        <f t="shared" si="1"/>
        <v>0</v>
      </c>
      <c r="U19" s="115"/>
      <c r="V19" s="115"/>
      <c r="W19" s="115"/>
      <c r="X19" s="115"/>
      <c r="Y19" s="115"/>
      <c r="Z19" s="115"/>
      <c r="AA19" s="95"/>
      <c r="AB19" s="95"/>
      <c r="AC19" s="95"/>
      <c r="AD19" s="95"/>
      <c r="AE19" s="95"/>
      <c r="AF19" s="95"/>
      <c r="AG19" s="74">
        <f t="shared" si="2"/>
        <v>0</v>
      </c>
      <c r="AH19" s="74">
        <f t="shared" si="3"/>
        <v>0</v>
      </c>
      <c r="AI19" s="95"/>
      <c r="AJ19" s="115"/>
      <c r="AK19" s="95"/>
      <c r="AL19" s="95"/>
      <c r="AM19" s="95"/>
      <c r="AN19" s="95"/>
      <c r="AO19" s="95"/>
    </row>
    <row r="20" spans="1:41" x14ac:dyDescent="0.15">
      <c r="A20" s="63" t="s">
        <v>293</v>
      </c>
      <c r="B20" s="101" t="s">
        <v>813</v>
      </c>
      <c r="C20" s="388" t="s">
        <v>750</v>
      </c>
      <c r="D20" s="387" t="s">
        <v>424</v>
      </c>
      <c r="E20" s="115"/>
      <c r="F20" s="115"/>
      <c r="G20" s="115"/>
      <c r="H20" s="115"/>
      <c r="I20" s="74">
        <f t="shared" si="0"/>
        <v>0</v>
      </c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74">
        <f t="shared" si="1"/>
        <v>0</v>
      </c>
      <c r="U20" s="115"/>
      <c r="V20" s="115"/>
      <c r="W20" s="115"/>
      <c r="X20" s="115"/>
      <c r="Y20" s="115"/>
      <c r="Z20" s="115"/>
      <c r="AA20" s="95"/>
      <c r="AB20" s="95"/>
      <c r="AC20" s="95"/>
      <c r="AD20" s="95"/>
      <c r="AE20" s="95"/>
      <c r="AF20" s="95"/>
      <c r="AG20" s="74">
        <f t="shared" si="2"/>
        <v>0</v>
      </c>
      <c r="AH20" s="74">
        <f t="shared" si="3"/>
        <v>0</v>
      </c>
      <c r="AI20" s="95"/>
      <c r="AJ20" s="115"/>
      <c r="AK20" s="95"/>
      <c r="AL20" s="95"/>
      <c r="AM20" s="95"/>
      <c r="AN20" s="95"/>
      <c r="AO20" s="95"/>
    </row>
    <row r="21" spans="1:41" x14ac:dyDescent="0.15">
      <c r="A21" s="63" t="s">
        <v>706</v>
      </c>
      <c r="B21" s="101" t="s">
        <v>814</v>
      </c>
      <c r="C21" s="388" t="s">
        <v>751</v>
      </c>
      <c r="D21" s="272" t="s">
        <v>878</v>
      </c>
      <c r="E21" s="115"/>
      <c r="F21" s="115"/>
      <c r="G21" s="115"/>
      <c r="H21" s="115"/>
      <c r="I21" s="74">
        <f t="shared" si="0"/>
        <v>0</v>
      </c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74">
        <f t="shared" si="1"/>
        <v>0</v>
      </c>
      <c r="U21" s="115"/>
      <c r="V21" s="115"/>
      <c r="W21" s="115"/>
      <c r="X21" s="115"/>
      <c r="Y21" s="115"/>
      <c r="Z21" s="115"/>
      <c r="AA21" s="95"/>
      <c r="AB21" s="95"/>
      <c r="AC21" s="95"/>
      <c r="AD21" s="95"/>
      <c r="AE21" s="95"/>
      <c r="AF21" s="95"/>
      <c r="AG21" s="74">
        <f t="shared" si="2"/>
        <v>0</v>
      </c>
      <c r="AH21" s="74">
        <f t="shared" si="3"/>
        <v>0</v>
      </c>
      <c r="AI21" s="95"/>
      <c r="AJ21" s="115"/>
      <c r="AK21" s="95"/>
      <c r="AL21" s="95"/>
      <c r="AM21" s="95"/>
      <c r="AN21" s="95"/>
      <c r="AO21" s="95"/>
    </row>
    <row r="22" spans="1:41" s="320" customFormat="1" x14ac:dyDescent="0.15">
      <c r="A22" s="319" t="s">
        <v>1815</v>
      </c>
      <c r="B22" s="101" t="s">
        <v>1738</v>
      </c>
      <c r="C22" s="388" t="s">
        <v>1715</v>
      </c>
      <c r="D22" s="272"/>
      <c r="E22" s="115"/>
      <c r="F22" s="115"/>
      <c r="G22" s="115"/>
      <c r="H22" s="115"/>
      <c r="I22" s="74">
        <f t="shared" si="0"/>
        <v>0</v>
      </c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74">
        <f t="shared" si="1"/>
        <v>0</v>
      </c>
      <c r="U22" s="115"/>
      <c r="V22" s="115"/>
      <c r="W22" s="115"/>
      <c r="X22" s="115"/>
      <c r="Y22" s="115"/>
      <c r="Z22" s="115"/>
      <c r="AA22" s="95"/>
      <c r="AB22" s="95"/>
      <c r="AC22" s="95"/>
      <c r="AD22" s="95"/>
      <c r="AE22" s="95"/>
      <c r="AF22" s="95"/>
      <c r="AG22" s="74">
        <f t="shared" si="2"/>
        <v>0</v>
      </c>
      <c r="AH22" s="74">
        <f t="shared" si="3"/>
        <v>0</v>
      </c>
      <c r="AI22" s="95"/>
      <c r="AJ22" s="115"/>
      <c r="AK22" s="95"/>
      <c r="AL22" s="95"/>
      <c r="AM22" s="95"/>
      <c r="AN22" s="95"/>
      <c r="AO22" s="95"/>
    </row>
    <row r="23" spans="1:41" x14ac:dyDescent="0.15">
      <c r="A23" s="82" t="s">
        <v>573</v>
      </c>
      <c r="B23" s="101" t="s">
        <v>329</v>
      </c>
      <c r="C23" s="388" t="s">
        <v>149</v>
      </c>
      <c r="D23" s="389" t="s">
        <v>150</v>
      </c>
      <c r="E23" s="115">
        <f>E24+E44+E47</f>
        <v>0</v>
      </c>
      <c r="F23" s="115">
        <f>F24+F44+F47</f>
        <v>0</v>
      </c>
      <c r="G23" s="115">
        <f>G24+G44+G47</f>
        <v>0</v>
      </c>
      <c r="H23" s="115">
        <f>H24+H44+H47</f>
        <v>0</v>
      </c>
      <c r="I23" s="74">
        <f t="shared" si="0"/>
        <v>0</v>
      </c>
      <c r="J23" s="115">
        <f t="shared" ref="J23:S23" si="11">J24+J44+J47</f>
        <v>0</v>
      </c>
      <c r="K23" s="115">
        <f>K24+K44+K47</f>
        <v>0</v>
      </c>
      <c r="L23" s="115">
        <f t="shared" si="11"/>
        <v>0</v>
      </c>
      <c r="M23" s="115">
        <f t="shared" si="11"/>
        <v>0</v>
      </c>
      <c r="N23" s="115">
        <f t="shared" si="11"/>
        <v>0</v>
      </c>
      <c r="O23" s="115">
        <f t="shared" si="11"/>
        <v>0</v>
      </c>
      <c r="P23" s="115">
        <f t="shared" si="11"/>
        <v>0</v>
      </c>
      <c r="Q23" s="115">
        <f t="shared" si="11"/>
        <v>0</v>
      </c>
      <c r="R23" s="115">
        <f t="shared" si="11"/>
        <v>0</v>
      </c>
      <c r="S23" s="115">
        <f t="shared" si="11"/>
        <v>0</v>
      </c>
      <c r="T23" s="74">
        <f t="shared" si="1"/>
        <v>0</v>
      </c>
      <c r="U23" s="115">
        <f t="shared" ref="U23:AF23" si="12">U24+U44+U47</f>
        <v>0</v>
      </c>
      <c r="V23" s="115">
        <f>V24+V44+V47</f>
        <v>0</v>
      </c>
      <c r="W23" s="115">
        <f t="shared" si="12"/>
        <v>0</v>
      </c>
      <c r="X23" s="115">
        <f t="shared" si="12"/>
        <v>0</v>
      </c>
      <c r="Y23" s="115">
        <f t="shared" si="12"/>
        <v>0</v>
      </c>
      <c r="Z23" s="115">
        <f t="shared" si="12"/>
        <v>0</v>
      </c>
      <c r="AA23" s="115">
        <f t="shared" si="12"/>
        <v>0</v>
      </c>
      <c r="AB23" s="115">
        <f t="shared" si="12"/>
        <v>0</v>
      </c>
      <c r="AC23" s="115">
        <f t="shared" si="12"/>
        <v>0</v>
      </c>
      <c r="AD23" s="115">
        <f t="shared" si="12"/>
        <v>0</v>
      </c>
      <c r="AE23" s="115">
        <f t="shared" si="12"/>
        <v>0</v>
      </c>
      <c r="AF23" s="115">
        <f t="shared" si="12"/>
        <v>0</v>
      </c>
      <c r="AG23" s="74">
        <f t="shared" si="2"/>
        <v>0</v>
      </c>
      <c r="AH23" s="74">
        <f t="shared" si="3"/>
        <v>0</v>
      </c>
      <c r="AI23" s="115">
        <f t="shared" ref="AI23:AO23" si="13">AI24+AI44+AI47</f>
        <v>0</v>
      </c>
      <c r="AJ23" s="115">
        <f>AJ24+AJ44+AJ47</f>
        <v>0</v>
      </c>
      <c r="AK23" s="115">
        <f t="shared" si="13"/>
        <v>0</v>
      </c>
      <c r="AL23" s="115">
        <f t="shared" si="13"/>
        <v>0</v>
      </c>
      <c r="AM23" s="115">
        <f t="shared" si="13"/>
        <v>0</v>
      </c>
      <c r="AN23" s="115">
        <f t="shared" si="13"/>
        <v>0</v>
      </c>
      <c r="AO23" s="115">
        <f t="shared" si="13"/>
        <v>0</v>
      </c>
    </row>
    <row r="24" spans="1:41" ht="21" x14ac:dyDescent="0.15">
      <c r="A24" s="63" t="s">
        <v>1134</v>
      </c>
      <c r="B24" s="101" t="s">
        <v>330</v>
      </c>
      <c r="C24" s="388" t="s">
        <v>151</v>
      </c>
      <c r="D24" s="387" t="s">
        <v>152</v>
      </c>
      <c r="E24" s="454">
        <f>E25+E26+E28+E43</f>
        <v>0</v>
      </c>
      <c r="F24" s="454">
        <f t="shared" ref="F24:H24" si="14">F25+F26+F28+F43</f>
        <v>0</v>
      </c>
      <c r="G24" s="454">
        <f t="shared" si="14"/>
        <v>0</v>
      </c>
      <c r="H24" s="454">
        <f t="shared" si="14"/>
        <v>0</v>
      </c>
      <c r="I24" s="455">
        <f t="shared" si="0"/>
        <v>0</v>
      </c>
      <c r="J24" s="454">
        <f t="shared" ref="J24:N24" si="15">J25+J26+J28+J43</f>
        <v>0</v>
      </c>
      <c r="K24" s="454">
        <f>K25+K26+K28+K43</f>
        <v>0</v>
      </c>
      <c r="L24" s="454">
        <f t="shared" si="15"/>
        <v>0</v>
      </c>
      <c r="M24" s="454">
        <f t="shared" si="15"/>
        <v>0</v>
      </c>
      <c r="N24" s="454">
        <f t="shared" si="15"/>
        <v>0</v>
      </c>
      <c r="O24" s="454">
        <f>O25+O26+O28+O43</f>
        <v>0</v>
      </c>
      <c r="P24" s="454">
        <f t="shared" ref="P24:R24" si="16">P25+P26+P28+P43</f>
        <v>0</v>
      </c>
      <c r="Q24" s="454">
        <f t="shared" si="16"/>
        <v>0</v>
      </c>
      <c r="R24" s="454">
        <f t="shared" si="16"/>
        <v>0</v>
      </c>
      <c r="S24" s="490">
        <f>S25+S26+S28+S43</f>
        <v>0</v>
      </c>
      <c r="T24" s="454">
        <f>IF(P24&gt;0,S24/P24,0)</f>
        <v>0</v>
      </c>
      <c r="U24" s="454">
        <f t="shared" ref="U24:AC24" si="17">U25+U26+U28+U43</f>
        <v>0</v>
      </c>
      <c r="V24" s="454">
        <f>V25+V26+V28+V43</f>
        <v>0</v>
      </c>
      <c r="W24" s="454">
        <f t="shared" si="17"/>
        <v>0</v>
      </c>
      <c r="X24" s="454">
        <f t="shared" si="17"/>
        <v>0</v>
      </c>
      <c r="Y24" s="454">
        <f t="shared" si="17"/>
        <v>0</v>
      </c>
      <c r="Z24" s="454">
        <f t="shared" si="17"/>
        <v>0</v>
      </c>
      <c r="AA24" s="454">
        <f t="shared" si="17"/>
        <v>0</v>
      </c>
      <c r="AB24" s="454">
        <f t="shared" si="17"/>
        <v>0</v>
      </c>
      <c r="AC24" s="454">
        <f t="shared" si="17"/>
        <v>0</v>
      </c>
      <c r="AD24" s="490">
        <f>AD25+AD26+AD28+AD43</f>
        <v>0</v>
      </c>
      <c r="AE24" s="454">
        <f t="shared" ref="AE24:AO24" si="18">AE25+AE26+AE28+AE43</f>
        <v>0</v>
      </c>
      <c r="AF24" s="454">
        <f t="shared" si="18"/>
        <v>0</v>
      </c>
      <c r="AG24" s="454">
        <f>IF(AA24&gt;0,AE24/AA24,0)</f>
        <v>0</v>
      </c>
      <c r="AH24" s="454">
        <f>IF(AD24&gt;0,AF24/AD24,0)</f>
        <v>0</v>
      </c>
      <c r="AI24" s="454">
        <f t="shared" si="18"/>
        <v>0</v>
      </c>
      <c r="AJ24" s="454">
        <f>AJ25+AJ26+AJ28+AJ43</f>
        <v>0</v>
      </c>
      <c r="AK24" s="454">
        <f t="shared" si="18"/>
        <v>0</v>
      </c>
      <c r="AL24" s="454">
        <f t="shared" si="18"/>
        <v>0</v>
      </c>
      <c r="AM24" s="454">
        <f t="shared" si="18"/>
        <v>0</v>
      </c>
      <c r="AN24" s="454">
        <f t="shared" si="18"/>
        <v>0</v>
      </c>
      <c r="AO24" s="454">
        <f t="shared" si="18"/>
        <v>0</v>
      </c>
    </row>
    <row r="25" spans="1:41" ht="31.5" x14ac:dyDescent="0.15">
      <c r="A25" s="453" t="s">
        <v>2214</v>
      </c>
      <c r="B25" s="417" t="s">
        <v>2219</v>
      </c>
      <c r="C25" s="447" t="s">
        <v>426</v>
      </c>
      <c r="D25" s="424" t="s">
        <v>2215</v>
      </c>
      <c r="E25" s="115"/>
      <c r="F25" s="115"/>
      <c r="G25" s="115"/>
      <c r="H25" s="115"/>
      <c r="I25" s="455">
        <f t="shared" si="0"/>
        <v>0</v>
      </c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455">
        <f t="shared" ref="T25:T27" si="19">IF(P25&gt;0,S25/P25,0)</f>
        <v>0</v>
      </c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455">
        <f t="shared" ref="AG25:AG26" si="20">IF(AA25&gt;0,AE25/AA25,0)</f>
        <v>0</v>
      </c>
      <c r="AH25" s="455">
        <f t="shared" ref="AH25:AH26" si="21">IF(AD25&gt;0,AF25/AD25,0)</f>
        <v>0</v>
      </c>
      <c r="AI25" s="115"/>
      <c r="AJ25" s="115"/>
      <c r="AK25" s="115"/>
      <c r="AL25" s="115"/>
      <c r="AM25" s="115"/>
      <c r="AN25" s="115"/>
      <c r="AO25" s="115"/>
    </row>
    <row r="26" spans="1:41" ht="31.5" x14ac:dyDescent="0.15">
      <c r="A26" s="453" t="s">
        <v>2216</v>
      </c>
      <c r="B26" s="344" t="s">
        <v>2220</v>
      </c>
      <c r="C26" s="447" t="s">
        <v>2217</v>
      </c>
      <c r="D26" s="424" t="s">
        <v>2218</v>
      </c>
      <c r="E26" s="115"/>
      <c r="F26" s="115"/>
      <c r="G26" s="115"/>
      <c r="H26" s="115"/>
      <c r="I26" s="455">
        <f t="shared" si="0"/>
        <v>0</v>
      </c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455">
        <f t="shared" si="19"/>
        <v>0</v>
      </c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455">
        <f t="shared" si="20"/>
        <v>0</v>
      </c>
      <c r="AH26" s="455">
        <f t="shared" si="21"/>
        <v>0</v>
      </c>
      <c r="AI26" s="115"/>
      <c r="AJ26" s="115"/>
      <c r="AK26" s="115"/>
      <c r="AL26" s="115"/>
      <c r="AM26" s="115"/>
      <c r="AN26" s="115"/>
      <c r="AO26" s="115"/>
    </row>
    <row r="27" spans="1:41" x14ac:dyDescent="0.15">
      <c r="A27" s="486" t="s">
        <v>1471</v>
      </c>
      <c r="B27" s="344" t="s">
        <v>2267</v>
      </c>
      <c r="C27" s="487" t="s">
        <v>2266</v>
      </c>
      <c r="D27" s="487" t="s">
        <v>1472</v>
      </c>
      <c r="E27" s="489"/>
      <c r="F27" s="489"/>
      <c r="G27" s="489"/>
      <c r="H27" s="489"/>
      <c r="I27" s="455">
        <f t="shared" si="0"/>
        <v>0</v>
      </c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55">
        <f t="shared" si="19"/>
        <v>0</v>
      </c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55">
        <f t="shared" ref="AG27" si="22">IF(AA27&gt;0,AE27/AA27,0)</f>
        <v>0</v>
      </c>
      <c r="AH27" s="455">
        <f t="shared" ref="AH27" si="23">IF(AD27&gt;0,AF27/AD27,0)</f>
        <v>0</v>
      </c>
      <c r="AI27" s="489"/>
      <c r="AJ27" s="489"/>
      <c r="AK27" s="489"/>
      <c r="AL27" s="489"/>
      <c r="AM27" s="489"/>
      <c r="AN27" s="489"/>
      <c r="AO27" s="489"/>
    </row>
    <row r="28" spans="1:41" ht="31.5" x14ac:dyDescent="0.15">
      <c r="A28" s="63" t="s">
        <v>647</v>
      </c>
      <c r="B28" s="101" t="s">
        <v>427</v>
      </c>
      <c r="C28" s="388" t="s">
        <v>2221</v>
      </c>
      <c r="D28" s="387" t="s">
        <v>310</v>
      </c>
      <c r="E28" s="115">
        <f>E29+E30+E31+E32+E33+E34+E35+E38+E39+E40+E41+E42</f>
        <v>0</v>
      </c>
      <c r="F28" s="115">
        <f>F29+F30+F31+F32+F33+F34+F35+F38+F39+F40+F41+F42</f>
        <v>0</v>
      </c>
      <c r="G28" s="115">
        <f>G29+G30+G31+G32+G33+G34+G35+G38+G39+G40+G41+G42</f>
        <v>0</v>
      </c>
      <c r="H28" s="115">
        <f>H29+H30+H31+H32+H33+H34+H35+H38+H39+H40+H41+H42</f>
        <v>0</v>
      </c>
      <c r="I28" s="74">
        <f t="shared" si="0"/>
        <v>0</v>
      </c>
      <c r="J28" s="115">
        <f t="shared" ref="J28:S28" si="24">J29+J30+J31+J32+J33+J34+J35+J38+J39+J40+J41+J42</f>
        <v>0</v>
      </c>
      <c r="K28" s="115">
        <f>K29+K30+K31+K32+K33+K34+K35+K38+K39+K40+K41+K42</f>
        <v>0</v>
      </c>
      <c r="L28" s="115">
        <f t="shared" si="24"/>
        <v>0</v>
      </c>
      <c r="M28" s="115">
        <f t="shared" si="24"/>
        <v>0</v>
      </c>
      <c r="N28" s="115">
        <f t="shared" si="24"/>
        <v>0</v>
      </c>
      <c r="O28" s="115">
        <f t="shared" si="24"/>
        <v>0</v>
      </c>
      <c r="P28" s="115">
        <f t="shared" si="24"/>
        <v>0</v>
      </c>
      <c r="Q28" s="115">
        <f t="shared" si="24"/>
        <v>0</v>
      </c>
      <c r="R28" s="115">
        <f t="shared" si="24"/>
        <v>0</v>
      </c>
      <c r="S28" s="115">
        <f t="shared" si="24"/>
        <v>0</v>
      </c>
      <c r="T28" s="74">
        <f t="shared" si="1"/>
        <v>0</v>
      </c>
      <c r="U28" s="115">
        <f t="shared" ref="U28:AF28" si="25">U29+U30+U31+U32+U33+U34+U35+U38+U39+U40+U41+U42</f>
        <v>0</v>
      </c>
      <c r="V28" s="115">
        <f>V29+V30+V31+V32+V33+V34+V35+V38+V39+V40+V41+V42</f>
        <v>0</v>
      </c>
      <c r="W28" s="115">
        <f t="shared" si="25"/>
        <v>0</v>
      </c>
      <c r="X28" s="115">
        <f t="shared" si="25"/>
        <v>0</v>
      </c>
      <c r="Y28" s="115">
        <f t="shared" si="25"/>
        <v>0</v>
      </c>
      <c r="Z28" s="115">
        <f t="shared" si="25"/>
        <v>0</v>
      </c>
      <c r="AA28" s="115">
        <f t="shared" si="25"/>
        <v>0</v>
      </c>
      <c r="AB28" s="115">
        <f t="shared" si="25"/>
        <v>0</v>
      </c>
      <c r="AC28" s="115">
        <f t="shared" si="25"/>
        <v>0</v>
      </c>
      <c r="AD28" s="115">
        <f t="shared" si="25"/>
        <v>0</v>
      </c>
      <c r="AE28" s="115">
        <f t="shared" si="25"/>
        <v>0</v>
      </c>
      <c r="AF28" s="115">
        <f t="shared" si="25"/>
        <v>0</v>
      </c>
      <c r="AG28" s="74">
        <f t="shared" si="2"/>
        <v>0</v>
      </c>
      <c r="AH28" s="74">
        <f t="shared" si="3"/>
        <v>0</v>
      </c>
      <c r="AI28" s="115">
        <f t="shared" ref="AI28:AO28" si="26">AI29+AI30+AI31+AI32+AI33+AI34+AI35+AI38+AI39+AI40+AI41+AI42</f>
        <v>0</v>
      </c>
      <c r="AJ28" s="115">
        <f>AJ29+AJ30+AJ31+AJ32+AJ33+AJ34+AJ35+AJ38+AJ39+AJ40+AJ41+AJ42</f>
        <v>0</v>
      </c>
      <c r="AK28" s="115">
        <f t="shared" si="26"/>
        <v>0</v>
      </c>
      <c r="AL28" s="115">
        <f t="shared" si="26"/>
        <v>0</v>
      </c>
      <c r="AM28" s="115">
        <f t="shared" si="26"/>
        <v>0</v>
      </c>
      <c r="AN28" s="115">
        <f t="shared" si="26"/>
        <v>0</v>
      </c>
      <c r="AO28" s="115">
        <f t="shared" si="26"/>
        <v>0</v>
      </c>
    </row>
    <row r="29" spans="1:41" x14ac:dyDescent="0.15">
      <c r="A29" s="63" t="s">
        <v>1155</v>
      </c>
      <c r="B29" s="101" t="s">
        <v>428</v>
      </c>
      <c r="C29" s="388" t="s">
        <v>2222</v>
      </c>
      <c r="D29" s="387" t="s">
        <v>311</v>
      </c>
      <c r="E29" s="115"/>
      <c r="F29" s="115"/>
      <c r="G29" s="115"/>
      <c r="H29" s="115"/>
      <c r="I29" s="74">
        <f t="shared" si="0"/>
        <v>0</v>
      </c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74">
        <f t="shared" si="1"/>
        <v>0</v>
      </c>
      <c r="U29" s="115"/>
      <c r="V29" s="115"/>
      <c r="W29" s="115"/>
      <c r="X29" s="115"/>
      <c r="Y29" s="115"/>
      <c r="Z29" s="115"/>
      <c r="AA29" s="95"/>
      <c r="AB29" s="95"/>
      <c r="AC29" s="95"/>
      <c r="AD29" s="95"/>
      <c r="AE29" s="95"/>
      <c r="AF29" s="95"/>
      <c r="AG29" s="74">
        <f t="shared" si="2"/>
        <v>0</v>
      </c>
      <c r="AH29" s="74">
        <f t="shared" si="3"/>
        <v>0</v>
      </c>
      <c r="AI29" s="95"/>
      <c r="AJ29" s="115"/>
      <c r="AK29" s="95"/>
      <c r="AL29" s="95"/>
      <c r="AM29" s="95"/>
      <c r="AN29" s="95"/>
      <c r="AO29" s="95"/>
    </row>
    <row r="30" spans="1:41" ht="21" x14ac:dyDescent="0.15">
      <c r="A30" s="63" t="s">
        <v>1156</v>
      </c>
      <c r="B30" s="101" t="s">
        <v>429</v>
      </c>
      <c r="C30" s="388" t="s">
        <v>2223</v>
      </c>
      <c r="D30" s="387" t="s">
        <v>312</v>
      </c>
      <c r="E30" s="115"/>
      <c r="F30" s="115"/>
      <c r="G30" s="115"/>
      <c r="H30" s="115"/>
      <c r="I30" s="74">
        <f t="shared" si="0"/>
        <v>0</v>
      </c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74">
        <f t="shared" si="1"/>
        <v>0</v>
      </c>
      <c r="U30" s="115"/>
      <c r="V30" s="115"/>
      <c r="W30" s="115"/>
      <c r="X30" s="115"/>
      <c r="Y30" s="115"/>
      <c r="Z30" s="115"/>
      <c r="AA30" s="95"/>
      <c r="AB30" s="95"/>
      <c r="AC30" s="95"/>
      <c r="AD30" s="95"/>
      <c r="AE30" s="95"/>
      <c r="AF30" s="95"/>
      <c r="AG30" s="74">
        <f t="shared" si="2"/>
        <v>0</v>
      </c>
      <c r="AH30" s="74">
        <f t="shared" si="3"/>
        <v>0</v>
      </c>
      <c r="AI30" s="95"/>
      <c r="AJ30" s="115"/>
      <c r="AK30" s="95"/>
      <c r="AL30" s="95"/>
      <c r="AM30" s="95"/>
      <c r="AN30" s="95"/>
      <c r="AO30" s="95"/>
    </row>
    <row r="31" spans="1:41" ht="21" x14ac:dyDescent="0.15">
      <c r="A31" s="63" t="s">
        <v>1157</v>
      </c>
      <c r="B31" s="101" t="s">
        <v>430</v>
      </c>
      <c r="C31" s="388" t="s">
        <v>2224</v>
      </c>
      <c r="D31" s="387" t="s">
        <v>313</v>
      </c>
      <c r="E31" s="115"/>
      <c r="F31" s="115"/>
      <c r="G31" s="115"/>
      <c r="H31" s="115"/>
      <c r="I31" s="74">
        <f t="shared" si="0"/>
        <v>0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74">
        <f t="shared" si="1"/>
        <v>0</v>
      </c>
      <c r="U31" s="115"/>
      <c r="V31" s="115"/>
      <c r="W31" s="115"/>
      <c r="X31" s="115"/>
      <c r="Y31" s="115"/>
      <c r="Z31" s="115"/>
      <c r="AA31" s="95"/>
      <c r="AB31" s="95"/>
      <c r="AC31" s="95"/>
      <c r="AD31" s="95"/>
      <c r="AE31" s="95"/>
      <c r="AF31" s="95"/>
      <c r="AG31" s="74">
        <f t="shared" si="2"/>
        <v>0</v>
      </c>
      <c r="AH31" s="74">
        <f t="shared" si="3"/>
        <v>0</v>
      </c>
      <c r="AI31" s="95"/>
      <c r="AJ31" s="115"/>
      <c r="AK31" s="95"/>
      <c r="AL31" s="95"/>
      <c r="AM31" s="95"/>
      <c r="AN31" s="95"/>
      <c r="AO31" s="95"/>
    </row>
    <row r="32" spans="1:41" ht="21" x14ac:dyDescent="0.15">
      <c r="A32" s="63" t="s">
        <v>1311</v>
      </c>
      <c r="B32" s="101" t="s">
        <v>433</v>
      </c>
      <c r="C32" s="388" t="s">
        <v>2225</v>
      </c>
      <c r="D32" s="387" t="s">
        <v>314</v>
      </c>
      <c r="E32" s="115"/>
      <c r="F32" s="115"/>
      <c r="G32" s="115"/>
      <c r="H32" s="115"/>
      <c r="I32" s="74">
        <f t="shared" si="0"/>
        <v>0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74">
        <f t="shared" si="1"/>
        <v>0</v>
      </c>
      <c r="U32" s="115"/>
      <c r="V32" s="115"/>
      <c r="W32" s="115"/>
      <c r="X32" s="115"/>
      <c r="Y32" s="115"/>
      <c r="Z32" s="115"/>
      <c r="AA32" s="95"/>
      <c r="AB32" s="95"/>
      <c r="AC32" s="95"/>
      <c r="AD32" s="95"/>
      <c r="AE32" s="95"/>
      <c r="AF32" s="95"/>
      <c r="AG32" s="74">
        <f t="shared" si="2"/>
        <v>0</v>
      </c>
      <c r="AH32" s="74">
        <f t="shared" si="3"/>
        <v>0</v>
      </c>
      <c r="AI32" s="95"/>
      <c r="AJ32" s="115"/>
      <c r="AK32" s="95"/>
      <c r="AL32" s="95"/>
      <c r="AM32" s="95"/>
      <c r="AN32" s="95"/>
      <c r="AO32" s="95"/>
    </row>
    <row r="33" spans="1:41" ht="21" x14ac:dyDescent="0.15">
      <c r="A33" s="63" t="s">
        <v>1312</v>
      </c>
      <c r="B33" s="101" t="s">
        <v>434</v>
      </c>
      <c r="C33" s="388" t="s">
        <v>2226</v>
      </c>
      <c r="D33" s="387" t="s">
        <v>315</v>
      </c>
      <c r="E33" s="115"/>
      <c r="F33" s="115"/>
      <c r="G33" s="115"/>
      <c r="H33" s="115"/>
      <c r="I33" s="74">
        <f t="shared" si="0"/>
        <v>0</v>
      </c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74">
        <f t="shared" si="1"/>
        <v>0</v>
      </c>
      <c r="U33" s="115"/>
      <c r="V33" s="115"/>
      <c r="W33" s="115"/>
      <c r="X33" s="115"/>
      <c r="Y33" s="115"/>
      <c r="Z33" s="115"/>
      <c r="AA33" s="95"/>
      <c r="AB33" s="95"/>
      <c r="AC33" s="95"/>
      <c r="AD33" s="95"/>
      <c r="AE33" s="95"/>
      <c r="AF33" s="95"/>
      <c r="AG33" s="74">
        <f t="shared" si="2"/>
        <v>0</v>
      </c>
      <c r="AH33" s="74">
        <f t="shared" si="3"/>
        <v>0</v>
      </c>
      <c r="AI33" s="95"/>
      <c r="AJ33" s="115"/>
      <c r="AK33" s="95"/>
      <c r="AL33" s="95"/>
      <c r="AM33" s="95"/>
      <c r="AN33" s="95"/>
      <c r="AO33" s="95"/>
    </row>
    <row r="34" spans="1:41" ht="21" x14ac:dyDescent="0.15">
      <c r="A34" s="63" t="s">
        <v>1313</v>
      </c>
      <c r="B34" s="101" t="s">
        <v>435</v>
      </c>
      <c r="C34" s="388" t="s">
        <v>2227</v>
      </c>
      <c r="D34" s="387" t="s">
        <v>316</v>
      </c>
      <c r="E34" s="115"/>
      <c r="F34" s="115"/>
      <c r="G34" s="115"/>
      <c r="H34" s="115"/>
      <c r="I34" s="74">
        <f t="shared" si="0"/>
        <v>0</v>
      </c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74">
        <f t="shared" si="1"/>
        <v>0</v>
      </c>
      <c r="U34" s="115"/>
      <c r="V34" s="115"/>
      <c r="W34" s="115"/>
      <c r="X34" s="115"/>
      <c r="Y34" s="115"/>
      <c r="Z34" s="115"/>
      <c r="AA34" s="95"/>
      <c r="AB34" s="95"/>
      <c r="AC34" s="95"/>
      <c r="AD34" s="95"/>
      <c r="AE34" s="95"/>
      <c r="AF34" s="95"/>
      <c r="AG34" s="74">
        <f t="shared" si="2"/>
        <v>0</v>
      </c>
      <c r="AH34" s="74">
        <f t="shared" si="3"/>
        <v>0</v>
      </c>
      <c r="AI34" s="95"/>
      <c r="AJ34" s="115"/>
      <c r="AK34" s="95"/>
      <c r="AL34" s="95"/>
      <c r="AM34" s="95"/>
      <c r="AN34" s="95"/>
      <c r="AO34" s="95"/>
    </row>
    <row r="35" spans="1:41" x14ac:dyDescent="0.15">
      <c r="A35" s="63" t="s">
        <v>1158</v>
      </c>
      <c r="B35" s="101" t="s">
        <v>436</v>
      </c>
      <c r="C35" s="388" t="s">
        <v>2228</v>
      </c>
      <c r="D35" s="387" t="s">
        <v>317</v>
      </c>
      <c r="E35" s="115">
        <f>E36+E37</f>
        <v>0</v>
      </c>
      <c r="F35" s="115">
        <f>F36+F37</f>
        <v>0</v>
      </c>
      <c r="G35" s="115">
        <f>G36+G37</f>
        <v>0</v>
      </c>
      <c r="H35" s="115">
        <f>H36+H37</f>
        <v>0</v>
      </c>
      <c r="I35" s="74">
        <f t="shared" si="0"/>
        <v>0</v>
      </c>
      <c r="J35" s="115">
        <f t="shared" ref="J35:S35" si="27">J36+J37</f>
        <v>0</v>
      </c>
      <c r="K35" s="115">
        <f>K36+K37</f>
        <v>0</v>
      </c>
      <c r="L35" s="115">
        <f t="shared" si="27"/>
        <v>0</v>
      </c>
      <c r="M35" s="115">
        <f t="shared" si="27"/>
        <v>0</v>
      </c>
      <c r="N35" s="115">
        <f t="shared" si="27"/>
        <v>0</v>
      </c>
      <c r="O35" s="115">
        <f t="shared" si="27"/>
        <v>0</v>
      </c>
      <c r="P35" s="115">
        <f t="shared" si="27"/>
        <v>0</v>
      </c>
      <c r="Q35" s="115">
        <f t="shared" si="27"/>
        <v>0</v>
      </c>
      <c r="R35" s="115">
        <f t="shared" si="27"/>
        <v>0</v>
      </c>
      <c r="S35" s="115">
        <f t="shared" si="27"/>
        <v>0</v>
      </c>
      <c r="T35" s="74">
        <f t="shared" si="1"/>
        <v>0</v>
      </c>
      <c r="U35" s="115">
        <f t="shared" ref="U35:AF35" si="28">U36+U37</f>
        <v>0</v>
      </c>
      <c r="V35" s="115">
        <f>V36+V37</f>
        <v>0</v>
      </c>
      <c r="W35" s="115">
        <f t="shared" si="28"/>
        <v>0</v>
      </c>
      <c r="X35" s="115">
        <f t="shared" si="28"/>
        <v>0</v>
      </c>
      <c r="Y35" s="115">
        <f t="shared" si="28"/>
        <v>0</v>
      </c>
      <c r="Z35" s="115">
        <f t="shared" si="28"/>
        <v>0</v>
      </c>
      <c r="AA35" s="115">
        <f t="shared" si="28"/>
        <v>0</v>
      </c>
      <c r="AB35" s="115">
        <f t="shared" si="28"/>
        <v>0</v>
      </c>
      <c r="AC35" s="115">
        <f t="shared" si="28"/>
        <v>0</v>
      </c>
      <c r="AD35" s="115">
        <f t="shared" si="28"/>
        <v>0</v>
      </c>
      <c r="AE35" s="115">
        <f t="shared" si="28"/>
        <v>0</v>
      </c>
      <c r="AF35" s="115">
        <f t="shared" si="28"/>
        <v>0</v>
      </c>
      <c r="AG35" s="74">
        <f t="shared" si="2"/>
        <v>0</v>
      </c>
      <c r="AH35" s="74">
        <f t="shared" si="3"/>
        <v>0</v>
      </c>
      <c r="AI35" s="115">
        <f t="shared" ref="AI35:AO35" si="29">AI36+AI37</f>
        <v>0</v>
      </c>
      <c r="AJ35" s="115">
        <f>AJ36+AJ37</f>
        <v>0</v>
      </c>
      <c r="AK35" s="115">
        <f t="shared" si="29"/>
        <v>0</v>
      </c>
      <c r="AL35" s="115">
        <f t="shared" si="29"/>
        <v>0</v>
      </c>
      <c r="AM35" s="115">
        <f t="shared" si="29"/>
        <v>0</v>
      </c>
      <c r="AN35" s="115">
        <f t="shared" si="29"/>
        <v>0</v>
      </c>
      <c r="AO35" s="115">
        <f t="shared" si="29"/>
        <v>0</v>
      </c>
    </row>
    <row r="36" spans="1:41" ht="21" x14ac:dyDescent="0.15">
      <c r="A36" s="63" t="s">
        <v>1160</v>
      </c>
      <c r="B36" s="101" t="s">
        <v>1159</v>
      </c>
      <c r="C36" s="388" t="s">
        <v>2229</v>
      </c>
      <c r="D36" s="387" t="s">
        <v>318</v>
      </c>
      <c r="E36" s="115"/>
      <c r="F36" s="115"/>
      <c r="G36" s="115"/>
      <c r="H36" s="115"/>
      <c r="I36" s="74">
        <f t="shared" si="0"/>
        <v>0</v>
      </c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74">
        <f t="shared" si="1"/>
        <v>0</v>
      </c>
      <c r="U36" s="115"/>
      <c r="V36" s="115"/>
      <c r="W36" s="115"/>
      <c r="X36" s="115"/>
      <c r="Y36" s="115"/>
      <c r="Z36" s="115"/>
      <c r="AA36" s="95"/>
      <c r="AB36" s="95"/>
      <c r="AC36" s="95"/>
      <c r="AD36" s="95"/>
      <c r="AE36" s="95"/>
      <c r="AF36" s="95"/>
      <c r="AG36" s="74">
        <f t="shared" si="2"/>
        <v>0</v>
      </c>
      <c r="AH36" s="74">
        <f t="shared" si="3"/>
        <v>0</v>
      </c>
      <c r="AI36" s="95"/>
      <c r="AJ36" s="115"/>
      <c r="AK36" s="95"/>
      <c r="AL36" s="95"/>
      <c r="AM36" s="95"/>
      <c r="AN36" s="95"/>
      <c r="AO36" s="95"/>
    </row>
    <row r="37" spans="1:41" s="320" customFormat="1" x14ac:dyDescent="0.15">
      <c r="A37" s="319" t="s">
        <v>2234</v>
      </c>
      <c r="B37" s="101" t="s">
        <v>1924</v>
      </c>
      <c r="C37" s="388" t="s">
        <v>2235</v>
      </c>
      <c r="D37" s="272"/>
      <c r="E37" s="115"/>
      <c r="F37" s="115"/>
      <c r="G37" s="115"/>
      <c r="H37" s="115"/>
      <c r="I37" s="74">
        <f t="shared" si="0"/>
        <v>0</v>
      </c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74">
        <f t="shared" si="1"/>
        <v>0</v>
      </c>
      <c r="U37" s="115"/>
      <c r="V37" s="115"/>
      <c r="W37" s="115"/>
      <c r="X37" s="115"/>
      <c r="Y37" s="115"/>
      <c r="Z37" s="115"/>
      <c r="AA37" s="95"/>
      <c r="AB37" s="95"/>
      <c r="AC37" s="95"/>
      <c r="AD37" s="95"/>
      <c r="AE37" s="95"/>
      <c r="AF37" s="95"/>
      <c r="AG37" s="74">
        <f t="shared" si="2"/>
        <v>0</v>
      </c>
      <c r="AH37" s="74">
        <f t="shared" si="3"/>
        <v>0</v>
      </c>
      <c r="AI37" s="95"/>
      <c r="AJ37" s="115"/>
      <c r="AK37" s="95"/>
      <c r="AL37" s="95"/>
      <c r="AM37" s="95"/>
      <c r="AN37" s="95"/>
      <c r="AO37" s="95"/>
    </row>
    <row r="38" spans="1:41" ht="21" x14ac:dyDescent="0.15">
      <c r="A38" s="63" t="s">
        <v>574</v>
      </c>
      <c r="B38" s="101" t="s">
        <v>437</v>
      </c>
      <c r="C38" s="388" t="s">
        <v>2230</v>
      </c>
      <c r="D38" s="387" t="s">
        <v>319</v>
      </c>
      <c r="E38" s="115"/>
      <c r="F38" s="115"/>
      <c r="G38" s="115"/>
      <c r="H38" s="115"/>
      <c r="I38" s="74">
        <f t="shared" si="0"/>
        <v>0</v>
      </c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74">
        <f t="shared" si="1"/>
        <v>0</v>
      </c>
      <c r="U38" s="115"/>
      <c r="V38" s="115"/>
      <c r="W38" s="115"/>
      <c r="X38" s="115"/>
      <c r="Y38" s="115"/>
      <c r="Z38" s="115"/>
      <c r="AA38" s="95"/>
      <c r="AB38" s="95"/>
      <c r="AC38" s="95"/>
      <c r="AD38" s="95"/>
      <c r="AE38" s="95"/>
      <c r="AF38" s="95"/>
      <c r="AG38" s="74">
        <f t="shared" si="2"/>
        <v>0</v>
      </c>
      <c r="AH38" s="74">
        <f t="shared" si="3"/>
        <v>0</v>
      </c>
      <c r="AI38" s="95"/>
      <c r="AJ38" s="115"/>
      <c r="AK38" s="95"/>
      <c r="AL38" s="95"/>
      <c r="AM38" s="95"/>
      <c r="AN38" s="95"/>
      <c r="AO38" s="95"/>
    </row>
    <row r="39" spans="1:41" x14ac:dyDescent="0.15">
      <c r="A39" s="63" t="s">
        <v>690</v>
      </c>
      <c r="B39" s="101" t="s">
        <v>438</v>
      </c>
      <c r="C39" s="388" t="s">
        <v>2231</v>
      </c>
      <c r="D39" s="387" t="s">
        <v>320</v>
      </c>
      <c r="E39" s="115"/>
      <c r="F39" s="115"/>
      <c r="G39" s="115"/>
      <c r="H39" s="115"/>
      <c r="I39" s="74">
        <f t="shared" si="0"/>
        <v>0</v>
      </c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74">
        <f t="shared" si="1"/>
        <v>0</v>
      </c>
      <c r="U39" s="115"/>
      <c r="V39" s="115"/>
      <c r="W39" s="115"/>
      <c r="X39" s="115"/>
      <c r="Y39" s="115"/>
      <c r="Z39" s="115"/>
      <c r="AA39" s="95"/>
      <c r="AB39" s="95"/>
      <c r="AC39" s="95"/>
      <c r="AD39" s="95"/>
      <c r="AE39" s="95"/>
      <c r="AF39" s="95"/>
      <c r="AG39" s="74">
        <f t="shared" si="2"/>
        <v>0</v>
      </c>
      <c r="AH39" s="74">
        <f t="shared" si="3"/>
        <v>0</v>
      </c>
      <c r="AI39" s="95"/>
      <c r="AJ39" s="115"/>
      <c r="AK39" s="95"/>
      <c r="AL39" s="95"/>
      <c r="AM39" s="95"/>
      <c r="AN39" s="95"/>
      <c r="AO39" s="95"/>
    </row>
    <row r="40" spans="1:41" x14ac:dyDescent="0.15">
      <c r="A40" s="63" t="s">
        <v>575</v>
      </c>
      <c r="B40" s="101" t="s">
        <v>439</v>
      </c>
      <c r="C40" s="388" t="s">
        <v>2232</v>
      </c>
      <c r="D40" s="387" t="s">
        <v>321</v>
      </c>
      <c r="E40" s="115"/>
      <c r="F40" s="115"/>
      <c r="G40" s="115"/>
      <c r="H40" s="115"/>
      <c r="I40" s="74">
        <f t="shared" si="0"/>
        <v>0</v>
      </c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74">
        <f t="shared" si="1"/>
        <v>0</v>
      </c>
      <c r="U40" s="115"/>
      <c r="V40" s="115"/>
      <c r="W40" s="115"/>
      <c r="X40" s="115"/>
      <c r="Y40" s="115"/>
      <c r="Z40" s="115"/>
      <c r="AA40" s="95"/>
      <c r="AB40" s="95"/>
      <c r="AC40" s="95"/>
      <c r="AD40" s="95"/>
      <c r="AE40" s="95"/>
      <c r="AF40" s="95"/>
      <c r="AG40" s="74">
        <f t="shared" si="2"/>
        <v>0</v>
      </c>
      <c r="AH40" s="74">
        <f t="shared" si="3"/>
        <v>0</v>
      </c>
      <c r="AI40" s="95"/>
      <c r="AJ40" s="115"/>
      <c r="AK40" s="95"/>
      <c r="AL40" s="95"/>
      <c r="AM40" s="95"/>
      <c r="AN40" s="95"/>
      <c r="AO40" s="95"/>
    </row>
    <row r="41" spans="1:41" x14ac:dyDescent="0.15">
      <c r="A41" s="63" t="s">
        <v>576</v>
      </c>
      <c r="B41" s="101" t="s">
        <v>440</v>
      </c>
      <c r="C41" s="388" t="s">
        <v>2233</v>
      </c>
      <c r="D41" s="387" t="s">
        <v>431</v>
      </c>
      <c r="E41" s="115"/>
      <c r="F41" s="115"/>
      <c r="G41" s="115"/>
      <c r="H41" s="115"/>
      <c r="I41" s="74">
        <f t="shared" si="0"/>
        <v>0</v>
      </c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74">
        <f t="shared" si="1"/>
        <v>0</v>
      </c>
      <c r="U41" s="115"/>
      <c r="V41" s="115"/>
      <c r="W41" s="115"/>
      <c r="X41" s="115"/>
      <c r="Y41" s="115"/>
      <c r="Z41" s="115"/>
      <c r="AA41" s="95"/>
      <c r="AB41" s="95"/>
      <c r="AC41" s="95"/>
      <c r="AD41" s="95"/>
      <c r="AE41" s="95"/>
      <c r="AF41" s="95"/>
      <c r="AG41" s="74">
        <f t="shared" si="2"/>
        <v>0</v>
      </c>
      <c r="AH41" s="74">
        <f t="shared" si="3"/>
        <v>0</v>
      </c>
      <c r="AI41" s="95"/>
      <c r="AJ41" s="115"/>
      <c r="AK41" s="95"/>
      <c r="AL41" s="95"/>
      <c r="AM41" s="95"/>
      <c r="AN41" s="95"/>
      <c r="AO41" s="95"/>
    </row>
    <row r="42" spans="1:41" s="320" customFormat="1" x14ac:dyDescent="0.15">
      <c r="A42" s="319" t="s">
        <v>2244</v>
      </c>
      <c r="B42" s="101" t="s">
        <v>1925</v>
      </c>
      <c r="C42" s="388" t="s">
        <v>1927</v>
      </c>
      <c r="D42" s="272"/>
      <c r="E42" s="115"/>
      <c r="F42" s="115"/>
      <c r="G42" s="115"/>
      <c r="H42" s="115"/>
      <c r="I42" s="74">
        <f t="shared" si="0"/>
        <v>0</v>
      </c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74">
        <f t="shared" si="1"/>
        <v>0</v>
      </c>
      <c r="U42" s="115"/>
      <c r="V42" s="115"/>
      <c r="W42" s="115"/>
      <c r="X42" s="115"/>
      <c r="Y42" s="115"/>
      <c r="Z42" s="115"/>
      <c r="AA42" s="95"/>
      <c r="AB42" s="95"/>
      <c r="AC42" s="95"/>
      <c r="AD42" s="95"/>
      <c r="AE42" s="95"/>
      <c r="AF42" s="95"/>
      <c r="AG42" s="74">
        <f t="shared" si="2"/>
        <v>0</v>
      </c>
      <c r="AH42" s="74">
        <f t="shared" si="3"/>
        <v>0</v>
      </c>
      <c r="AI42" s="95"/>
      <c r="AJ42" s="115"/>
      <c r="AK42" s="95"/>
      <c r="AL42" s="95"/>
      <c r="AM42" s="95"/>
      <c r="AN42" s="95"/>
      <c r="AO42" s="95"/>
    </row>
    <row r="43" spans="1:41" s="320" customFormat="1" x14ac:dyDescent="0.15">
      <c r="A43" s="319" t="s">
        <v>1817</v>
      </c>
      <c r="B43" s="101" t="s">
        <v>1926</v>
      </c>
      <c r="C43" s="388" t="s">
        <v>1928</v>
      </c>
      <c r="D43" s="272"/>
      <c r="E43" s="115"/>
      <c r="F43" s="115"/>
      <c r="G43" s="115"/>
      <c r="H43" s="115"/>
      <c r="I43" s="74">
        <f t="shared" si="0"/>
        <v>0</v>
      </c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74">
        <f t="shared" si="1"/>
        <v>0</v>
      </c>
      <c r="U43" s="115"/>
      <c r="V43" s="115"/>
      <c r="W43" s="115"/>
      <c r="X43" s="115"/>
      <c r="Y43" s="115"/>
      <c r="Z43" s="115"/>
      <c r="AA43" s="95"/>
      <c r="AB43" s="95"/>
      <c r="AC43" s="95"/>
      <c r="AD43" s="95"/>
      <c r="AE43" s="95"/>
      <c r="AF43" s="95"/>
      <c r="AG43" s="74">
        <f t="shared" si="2"/>
        <v>0</v>
      </c>
      <c r="AH43" s="74">
        <f t="shared" si="3"/>
        <v>0</v>
      </c>
      <c r="AI43" s="95"/>
      <c r="AJ43" s="115"/>
      <c r="AK43" s="95"/>
      <c r="AL43" s="95"/>
      <c r="AM43" s="95"/>
      <c r="AN43" s="95"/>
      <c r="AO43" s="95"/>
    </row>
    <row r="44" spans="1:41" x14ac:dyDescent="0.15">
      <c r="A44" s="63" t="s">
        <v>443</v>
      </c>
      <c r="B44" s="101" t="s">
        <v>442</v>
      </c>
      <c r="C44" s="222" t="s">
        <v>441</v>
      </c>
      <c r="D44" s="387" t="s">
        <v>432</v>
      </c>
      <c r="E44" s="115"/>
      <c r="F44" s="115"/>
      <c r="G44" s="115"/>
      <c r="H44" s="115"/>
      <c r="I44" s="74">
        <f t="shared" si="0"/>
        <v>0</v>
      </c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74">
        <f t="shared" si="1"/>
        <v>0</v>
      </c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74">
        <f t="shared" si="2"/>
        <v>0</v>
      </c>
      <c r="AH44" s="74">
        <f t="shared" si="3"/>
        <v>0</v>
      </c>
      <c r="AI44" s="115"/>
      <c r="AJ44" s="115"/>
      <c r="AK44" s="115"/>
      <c r="AL44" s="115"/>
      <c r="AM44" s="115"/>
      <c r="AN44" s="115"/>
      <c r="AO44" s="115"/>
    </row>
    <row r="45" spans="1:41" x14ac:dyDescent="0.15">
      <c r="A45" s="63" t="s">
        <v>707</v>
      </c>
      <c r="B45" s="101" t="s">
        <v>815</v>
      </c>
      <c r="C45" s="222" t="s">
        <v>2264</v>
      </c>
      <c r="D45" s="387" t="s">
        <v>879</v>
      </c>
      <c r="E45" s="115"/>
      <c r="F45" s="115"/>
      <c r="G45" s="115"/>
      <c r="H45" s="115"/>
      <c r="I45" s="74">
        <f t="shared" si="0"/>
        <v>0</v>
      </c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74">
        <f t="shared" si="1"/>
        <v>0</v>
      </c>
      <c r="U45" s="115"/>
      <c r="V45" s="115"/>
      <c r="W45" s="115"/>
      <c r="X45" s="115"/>
      <c r="Y45" s="115"/>
      <c r="Z45" s="115"/>
      <c r="AA45" s="95"/>
      <c r="AB45" s="95"/>
      <c r="AC45" s="95"/>
      <c r="AD45" s="95"/>
      <c r="AE45" s="95"/>
      <c r="AF45" s="95"/>
      <c r="AG45" s="74">
        <f t="shared" si="2"/>
        <v>0</v>
      </c>
      <c r="AH45" s="74">
        <f t="shared" ref="AH45:AH70" si="30">IF(AD45&gt;0,AF45/AD45,0)</f>
        <v>0</v>
      </c>
      <c r="AI45" s="95"/>
      <c r="AJ45" s="115"/>
      <c r="AK45" s="95"/>
      <c r="AL45" s="95"/>
      <c r="AM45" s="95"/>
      <c r="AN45" s="95"/>
      <c r="AO45" s="95"/>
    </row>
    <row r="46" spans="1:41" ht="10.5" customHeight="1" x14ac:dyDescent="0.15">
      <c r="A46" s="63" t="s">
        <v>708</v>
      </c>
      <c r="B46" s="101" t="s">
        <v>816</v>
      </c>
      <c r="C46" s="222" t="s">
        <v>2265</v>
      </c>
      <c r="D46" s="387" t="s">
        <v>880</v>
      </c>
      <c r="E46" s="115"/>
      <c r="F46" s="115"/>
      <c r="G46" s="115"/>
      <c r="H46" s="115"/>
      <c r="I46" s="74">
        <f t="shared" si="0"/>
        <v>0</v>
      </c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74">
        <f t="shared" si="1"/>
        <v>0</v>
      </c>
      <c r="U46" s="115"/>
      <c r="V46" s="115"/>
      <c r="W46" s="115"/>
      <c r="X46" s="115"/>
      <c r="Y46" s="115"/>
      <c r="Z46" s="115"/>
      <c r="AA46" s="95"/>
      <c r="AB46" s="95"/>
      <c r="AC46" s="95"/>
      <c r="AD46" s="95"/>
      <c r="AE46" s="95"/>
      <c r="AF46" s="95"/>
      <c r="AG46" s="74">
        <f t="shared" si="2"/>
        <v>0</v>
      </c>
      <c r="AH46" s="74">
        <f t="shared" si="30"/>
        <v>0</v>
      </c>
      <c r="AI46" s="95"/>
      <c r="AJ46" s="115"/>
      <c r="AK46" s="95"/>
      <c r="AL46" s="95"/>
      <c r="AM46" s="95"/>
      <c r="AN46" s="95"/>
      <c r="AO46" s="95"/>
    </row>
    <row r="47" spans="1:41" s="320" customFormat="1" x14ac:dyDescent="0.15">
      <c r="A47" s="319" t="s">
        <v>1816</v>
      </c>
      <c r="B47" s="101" t="s">
        <v>1929</v>
      </c>
      <c r="C47" s="222" t="s">
        <v>1930</v>
      </c>
      <c r="D47" s="272"/>
      <c r="E47" s="115"/>
      <c r="F47" s="115"/>
      <c r="G47" s="115"/>
      <c r="H47" s="115"/>
      <c r="I47" s="74">
        <f t="shared" si="0"/>
        <v>0</v>
      </c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74">
        <f t="shared" si="1"/>
        <v>0</v>
      </c>
      <c r="U47" s="115"/>
      <c r="V47" s="115"/>
      <c r="W47" s="115"/>
      <c r="X47" s="115"/>
      <c r="Y47" s="115"/>
      <c r="Z47" s="115"/>
      <c r="AA47" s="95"/>
      <c r="AB47" s="95"/>
      <c r="AC47" s="95"/>
      <c r="AD47" s="95"/>
      <c r="AE47" s="95"/>
      <c r="AF47" s="95"/>
      <c r="AG47" s="74">
        <f t="shared" si="2"/>
        <v>0</v>
      </c>
      <c r="AH47" s="74">
        <f t="shared" si="30"/>
        <v>0</v>
      </c>
      <c r="AI47" s="95"/>
      <c r="AJ47" s="115"/>
      <c r="AK47" s="95"/>
      <c r="AL47" s="95"/>
      <c r="AM47" s="95"/>
      <c r="AN47" s="95"/>
      <c r="AO47" s="95"/>
    </row>
    <row r="48" spans="1:41" ht="31.5" x14ac:dyDescent="0.15">
      <c r="A48" s="82" t="s">
        <v>153</v>
      </c>
      <c r="B48" s="101" t="s">
        <v>331</v>
      </c>
      <c r="C48" s="388" t="s">
        <v>154</v>
      </c>
      <c r="D48" s="389" t="s">
        <v>155</v>
      </c>
      <c r="E48" s="115">
        <f>E49+E52+E55+E56</f>
        <v>0</v>
      </c>
      <c r="F48" s="115">
        <f>F49+F52+F55+F56</f>
        <v>0</v>
      </c>
      <c r="G48" s="115">
        <f>G49+G52+G55+G56</f>
        <v>0</v>
      </c>
      <c r="H48" s="115">
        <f>H49+H52+H55+H56</f>
        <v>0</v>
      </c>
      <c r="I48" s="74">
        <f t="shared" si="0"/>
        <v>0</v>
      </c>
      <c r="J48" s="115">
        <f t="shared" ref="J48:S48" si="31">J49+J52+J55+J56</f>
        <v>0</v>
      </c>
      <c r="K48" s="115">
        <f>K49+K52+K55+K56</f>
        <v>0</v>
      </c>
      <c r="L48" s="115">
        <f t="shared" si="31"/>
        <v>0</v>
      </c>
      <c r="M48" s="115">
        <f t="shared" si="31"/>
        <v>0</v>
      </c>
      <c r="N48" s="115">
        <f t="shared" si="31"/>
        <v>0</v>
      </c>
      <c r="O48" s="115">
        <f t="shared" si="31"/>
        <v>0</v>
      </c>
      <c r="P48" s="115">
        <f t="shared" si="31"/>
        <v>0</v>
      </c>
      <c r="Q48" s="115">
        <f t="shared" si="31"/>
        <v>0</v>
      </c>
      <c r="R48" s="115">
        <f t="shared" si="31"/>
        <v>0</v>
      </c>
      <c r="S48" s="115">
        <f t="shared" si="31"/>
        <v>0</v>
      </c>
      <c r="T48" s="74">
        <f t="shared" si="1"/>
        <v>0</v>
      </c>
      <c r="U48" s="115">
        <f t="shared" ref="U48:AF48" si="32">U49+U52+U55+U56</f>
        <v>0</v>
      </c>
      <c r="V48" s="115">
        <f>V49+V52+V55+V56</f>
        <v>0</v>
      </c>
      <c r="W48" s="115">
        <f t="shared" si="32"/>
        <v>0</v>
      </c>
      <c r="X48" s="115">
        <f t="shared" si="32"/>
        <v>0</v>
      </c>
      <c r="Y48" s="115">
        <f t="shared" si="32"/>
        <v>0</v>
      </c>
      <c r="Z48" s="115">
        <f t="shared" si="32"/>
        <v>0</v>
      </c>
      <c r="AA48" s="115">
        <f t="shared" si="32"/>
        <v>0</v>
      </c>
      <c r="AB48" s="115">
        <f t="shared" si="32"/>
        <v>0</v>
      </c>
      <c r="AC48" s="115">
        <f t="shared" si="32"/>
        <v>0</v>
      </c>
      <c r="AD48" s="115">
        <f t="shared" si="32"/>
        <v>0</v>
      </c>
      <c r="AE48" s="115">
        <f t="shared" si="32"/>
        <v>0</v>
      </c>
      <c r="AF48" s="115">
        <f t="shared" si="32"/>
        <v>0</v>
      </c>
      <c r="AG48" s="74">
        <f t="shared" si="2"/>
        <v>0</v>
      </c>
      <c r="AH48" s="74">
        <f t="shared" si="30"/>
        <v>0</v>
      </c>
      <c r="AI48" s="115">
        <f t="shared" ref="AI48:AO48" si="33">AI49+AI52+AI55+AI56</f>
        <v>0</v>
      </c>
      <c r="AJ48" s="115">
        <f>AJ49+AJ52+AJ55+AJ56</f>
        <v>0</v>
      </c>
      <c r="AK48" s="115">
        <f t="shared" si="33"/>
        <v>0</v>
      </c>
      <c r="AL48" s="115">
        <f t="shared" si="33"/>
        <v>0</v>
      </c>
      <c r="AM48" s="115">
        <f t="shared" si="33"/>
        <v>0</v>
      </c>
      <c r="AN48" s="115">
        <f t="shared" si="33"/>
        <v>0</v>
      </c>
      <c r="AO48" s="115">
        <f t="shared" si="33"/>
        <v>0</v>
      </c>
    </row>
    <row r="49" spans="1:41" x14ac:dyDescent="0.15">
      <c r="A49" s="63" t="s">
        <v>577</v>
      </c>
      <c r="B49" s="101" t="s">
        <v>332</v>
      </c>
      <c r="C49" s="388" t="s">
        <v>156</v>
      </c>
      <c r="D49" s="387" t="s">
        <v>157</v>
      </c>
      <c r="E49" s="115">
        <f>E50+E51</f>
        <v>0</v>
      </c>
      <c r="F49" s="115">
        <f>F50+F51</f>
        <v>0</v>
      </c>
      <c r="G49" s="115">
        <f>G50+G51</f>
        <v>0</v>
      </c>
      <c r="H49" s="115">
        <f>H50+H51</f>
        <v>0</v>
      </c>
      <c r="I49" s="74">
        <f t="shared" si="0"/>
        <v>0</v>
      </c>
      <c r="J49" s="115">
        <f t="shared" ref="J49:S49" si="34">J50+J51</f>
        <v>0</v>
      </c>
      <c r="K49" s="115">
        <f>K50+K51</f>
        <v>0</v>
      </c>
      <c r="L49" s="115">
        <f t="shared" si="34"/>
        <v>0</v>
      </c>
      <c r="M49" s="115">
        <f t="shared" si="34"/>
        <v>0</v>
      </c>
      <c r="N49" s="115">
        <f t="shared" si="34"/>
        <v>0</v>
      </c>
      <c r="O49" s="115">
        <f t="shared" si="34"/>
        <v>0</v>
      </c>
      <c r="P49" s="115">
        <f t="shared" si="34"/>
        <v>0</v>
      </c>
      <c r="Q49" s="115">
        <f t="shared" si="34"/>
        <v>0</v>
      </c>
      <c r="R49" s="115">
        <f t="shared" si="34"/>
        <v>0</v>
      </c>
      <c r="S49" s="115">
        <f t="shared" si="34"/>
        <v>0</v>
      </c>
      <c r="T49" s="74">
        <f t="shared" si="1"/>
        <v>0</v>
      </c>
      <c r="U49" s="115">
        <f t="shared" ref="U49:AF49" si="35">U50+U51</f>
        <v>0</v>
      </c>
      <c r="V49" s="115">
        <f>V50+V51</f>
        <v>0</v>
      </c>
      <c r="W49" s="115">
        <f t="shared" si="35"/>
        <v>0</v>
      </c>
      <c r="X49" s="115">
        <f t="shared" si="35"/>
        <v>0</v>
      </c>
      <c r="Y49" s="115">
        <f t="shared" si="35"/>
        <v>0</v>
      </c>
      <c r="Z49" s="115">
        <f t="shared" si="35"/>
        <v>0</v>
      </c>
      <c r="AA49" s="115">
        <f t="shared" si="35"/>
        <v>0</v>
      </c>
      <c r="AB49" s="115">
        <f t="shared" si="35"/>
        <v>0</v>
      </c>
      <c r="AC49" s="115">
        <f t="shared" si="35"/>
        <v>0</v>
      </c>
      <c r="AD49" s="115">
        <f t="shared" si="35"/>
        <v>0</v>
      </c>
      <c r="AE49" s="115">
        <f t="shared" si="35"/>
        <v>0</v>
      </c>
      <c r="AF49" s="115">
        <f t="shared" si="35"/>
        <v>0</v>
      </c>
      <c r="AG49" s="74">
        <f t="shared" si="2"/>
        <v>0</v>
      </c>
      <c r="AH49" s="74">
        <f t="shared" si="30"/>
        <v>0</v>
      </c>
      <c r="AI49" s="115">
        <f t="shared" ref="AI49:AO49" si="36">AI50+AI51</f>
        <v>0</v>
      </c>
      <c r="AJ49" s="115">
        <f>AJ50+AJ51</f>
        <v>0</v>
      </c>
      <c r="AK49" s="115">
        <f t="shared" si="36"/>
        <v>0</v>
      </c>
      <c r="AL49" s="115">
        <f t="shared" si="36"/>
        <v>0</v>
      </c>
      <c r="AM49" s="115">
        <f t="shared" si="36"/>
        <v>0</v>
      </c>
      <c r="AN49" s="115">
        <f t="shared" si="36"/>
        <v>0</v>
      </c>
      <c r="AO49" s="115">
        <f t="shared" si="36"/>
        <v>0</v>
      </c>
    </row>
    <row r="50" spans="1:41" x14ac:dyDescent="0.15">
      <c r="A50" s="63" t="s">
        <v>1141</v>
      </c>
      <c r="B50" s="101" t="s">
        <v>445</v>
      </c>
      <c r="C50" s="388" t="s">
        <v>444</v>
      </c>
      <c r="D50" s="387" t="s">
        <v>446</v>
      </c>
      <c r="E50" s="115"/>
      <c r="F50" s="115"/>
      <c r="G50" s="115"/>
      <c r="H50" s="115"/>
      <c r="I50" s="74">
        <f t="shared" si="0"/>
        <v>0</v>
      </c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74">
        <f t="shared" si="1"/>
        <v>0</v>
      </c>
      <c r="U50" s="115"/>
      <c r="V50" s="115"/>
      <c r="W50" s="115"/>
      <c r="X50" s="115"/>
      <c r="Y50" s="115"/>
      <c r="Z50" s="115"/>
      <c r="AA50" s="95"/>
      <c r="AB50" s="95"/>
      <c r="AC50" s="95"/>
      <c r="AD50" s="95"/>
      <c r="AE50" s="95"/>
      <c r="AF50" s="95"/>
      <c r="AG50" s="74">
        <f t="shared" si="2"/>
        <v>0</v>
      </c>
      <c r="AH50" s="74">
        <f t="shared" si="30"/>
        <v>0</v>
      </c>
      <c r="AI50" s="95"/>
      <c r="AJ50" s="115"/>
      <c r="AK50" s="95"/>
      <c r="AL50" s="95"/>
      <c r="AM50" s="95"/>
      <c r="AN50" s="95"/>
      <c r="AO50" s="95"/>
    </row>
    <row r="51" spans="1:41" s="320" customFormat="1" x14ac:dyDescent="0.15">
      <c r="A51" s="319" t="s">
        <v>1819</v>
      </c>
      <c r="B51" s="101" t="s">
        <v>1931</v>
      </c>
      <c r="C51" s="388" t="s">
        <v>1932</v>
      </c>
      <c r="D51" s="272" t="s">
        <v>1821</v>
      </c>
      <c r="E51" s="115"/>
      <c r="F51" s="115"/>
      <c r="G51" s="115"/>
      <c r="H51" s="115"/>
      <c r="I51" s="74">
        <f t="shared" si="0"/>
        <v>0</v>
      </c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74">
        <f t="shared" si="1"/>
        <v>0</v>
      </c>
      <c r="U51" s="115"/>
      <c r="V51" s="115"/>
      <c r="W51" s="115"/>
      <c r="X51" s="115"/>
      <c r="Y51" s="115"/>
      <c r="Z51" s="115"/>
      <c r="AA51" s="95"/>
      <c r="AB51" s="95"/>
      <c r="AC51" s="95"/>
      <c r="AD51" s="95"/>
      <c r="AE51" s="95"/>
      <c r="AF51" s="95"/>
      <c r="AG51" s="74">
        <f t="shared" si="2"/>
        <v>0</v>
      </c>
      <c r="AH51" s="74">
        <f t="shared" si="30"/>
        <v>0</v>
      </c>
      <c r="AI51" s="95"/>
      <c r="AJ51" s="115"/>
      <c r="AK51" s="95"/>
      <c r="AL51" s="95"/>
      <c r="AM51" s="95"/>
      <c r="AN51" s="95"/>
      <c r="AO51" s="95"/>
    </row>
    <row r="52" spans="1:41" ht="22.5" customHeight="1" x14ac:dyDescent="0.15">
      <c r="A52" s="63" t="s">
        <v>648</v>
      </c>
      <c r="B52" s="101" t="s">
        <v>333</v>
      </c>
      <c r="C52" s="388" t="s">
        <v>158</v>
      </c>
      <c r="D52" s="387" t="s">
        <v>447</v>
      </c>
      <c r="E52" s="115">
        <f>E53+E54</f>
        <v>0</v>
      </c>
      <c r="F52" s="115">
        <f>F53+F54</f>
        <v>0</v>
      </c>
      <c r="G52" s="115">
        <f>G53+G54</f>
        <v>0</v>
      </c>
      <c r="H52" s="115">
        <f>H53+H54</f>
        <v>0</v>
      </c>
      <c r="I52" s="74">
        <f t="shared" si="0"/>
        <v>0</v>
      </c>
      <c r="J52" s="115">
        <f t="shared" ref="J52:S52" si="37">J53+J54</f>
        <v>0</v>
      </c>
      <c r="K52" s="115">
        <f>K53+K54</f>
        <v>0</v>
      </c>
      <c r="L52" s="115">
        <f t="shared" si="37"/>
        <v>0</v>
      </c>
      <c r="M52" s="115">
        <f t="shared" si="37"/>
        <v>0</v>
      </c>
      <c r="N52" s="115">
        <f t="shared" si="37"/>
        <v>0</v>
      </c>
      <c r="O52" s="115">
        <f t="shared" si="37"/>
        <v>0</v>
      </c>
      <c r="P52" s="115">
        <f t="shared" si="37"/>
        <v>0</v>
      </c>
      <c r="Q52" s="115">
        <f t="shared" si="37"/>
        <v>0</v>
      </c>
      <c r="R52" s="115">
        <f t="shared" si="37"/>
        <v>0</v>
      </c>
      <c r="S52" s="115">
        <f t="shared" si="37"/>
        <v>0</v>
      </c>
      <c r="T52" s="74">
        <f t="shared" si="1"/>
        <v>0</v>
      </c>
      <c r="U52" s="115">
        <f t="shared" ref="U52:AF52" si="38">U53+U54</f>
        <v>0</v>
      </c>
      <c r="V52" s="115">
        <f>V53+V54</f>
        <v>0</v>
      </c>
      <c r="W52" s="115">
        <f t="shared" si="38"/>
        <v>0</v>
      </c>
      <c r="X52" s="115">
        <f t="shared" si="38"/>
        <v>0</v>
      </c>
      <c r="Y52" s="115">
        <f t="shared" si="38"/>
        <v>0</v>
      </c>
      <c r="Z52" s="115">
        <f t="shared" si="38"/>
        <v>0</v>
      </c>
      <c r="AA52" s="115">
        <f t="shared" si="38"/>
        <v>0</v>
      </c>
      <c r="AB52" s="115">
        <f t="shared" si="38"/>
        <v>0</v>
      </c>
      <c r="AC52" s="115">
        <f t="shared" si="38"/>
        <v>0</v>
      </c>
      <c r="AD52" s="115">
        <f t="shared" si="38"/>
        <v>0</v>
      </c>
      <c r="AE52" s="115">
        <f t="shared" si="38"/>
        <v>0</v>
      </c>
      <c r="AF52" s="115">
        <f t="shared" si="38"/>
        <v>0</v>
      </c>
      <c r="AG52" s="74">
        <f t="shared" si="2"/>
        <v>0</v>
      </c>
      <c r="AH52" s="74">
        <f t="shared" si="30"/>
        <v>0</v>
      </c>
      <c r="AI52" s="115">
        <f t="shared" ref="AI52:AO52" si="39">AI53+AI54</f>
        <v>0</v>
      </c>
      <c r="AJ52" s="115">
        <f>AJ53+AJ54</f>
        <v>0</v>
      </c>
      <c r="AK52" s="115">
        <f t="shared" si="39"/>
        <v>0</v>
      </c>
      <c r="AL52" s="115">
        <f t="shared" si="39"/>
        <v>0</v>
      </c>
      <c r="AM52" s="115">
        <f t="shared" si="39"/>
        <v>0</v>
      </c>
      <c r="AN52" s="115">
        <f t="shared" si="39"/>
        <v>0</v>
      </c>
      <c r="AO52" s="115">
        <f t="shared" si="39"/>
        <v>0</v>
      </c>
    </row>
    <row r="53" spans="1:41" x14ac:dyDescent="0.15">
      <c r="A53" s="143" t="s">
        <v>294</v>
      </c>
      <c r="B53" s="101" t="s">
        <v>334</v>
      </c>
      <c r="C53" s="388" t="s">
        <v>159</v>
      </c>
      <c r="D53" s="390" t="s">
        <v>561</v>
      </c>
      <c r="E53" s="115"/>
      <c r="F53" s="115"/>
      <c r="G53" s="115"/>
      <c r="H53" s="115"/>
      <c r="I53" s="74">
        <f t="shared" si="0"/>
        <v>0</v>
      </c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74">
        <f t="shared" si="1"/>
        <v>0</v>
      </c>
      <c r="U53" s="115"/>
      <c r="V53" s="115"/>
      <c r="W53" s="115"/>
      <c r="X53" s="115"/>
      <c r="Y53" s="115"/>
      <c r="Z53" s="115"/>
      <c r="AA53" s="95"/>
      <c r="AB53" s="95"/>
      <c r="AC53" s="95"/>
      <c r="AD53" s="95"/>
      <c r="AE53" s="95"/>
      <c r="AF53" s="95"/>
      <c r="AG53" s="74">
        <f t="shared" si="2"/>
        <v>0</v>
      </c>
      <c r="AH53" s="74">
        <f t="shared" si="30"/>
        <v>0</v>
      </c>
      <c r="AI53" s="95"/>
      <c r="AJ53" s="115"/>
      <c r="AK53" s="95"/>
      <c r="AL53" s="95"/>
      <c r="AM53" s="95"/>
      <c r="AN53" s="95"/>
      <c r="AO53" s="95"/>
    </row>
    <row r="54" spans="1:41" s="320" customFormat="1" x14ac:dyDescent="0.15">
      <c r="A54" s="319" t="s">
        <v>1820</v>
      </c>
      <c r="B54" s="101" t="s">
        <v>1933</v>
      </c>
      <c r="C54" s="388" t="s">
        <v>1934</v>
      </c>
      <c r="D54" s="272" t="s">
        <v>1822</v>
      </c>
      <c r="E54" s="115"/>
      <c r="F54" s="115"/>
      <c r="G54" s="115"/>
      <c r="H54" s="115"/>
      <c r="I54" s="74">
        <f t="shared" si="0"/>
        <v>0</v>
      </c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74">
        <f t="shared" si="1"/>
        <v>0</v>
      </c>
      <c r="U54" s="115"/>
      <c r="V54" s="115"/>
      <c r="W54" s="115"/>
      <c r="X54" s="115"/>
      <c r="Y54" s="115"/>
      <c r="Z54" s="115"/>
      <c r="AA54" s="95"/>
      <c r="AB54" s="95"/>
      <c r="AC54" s="95"/>
      <c r="AD54" s="95"/>
      <c r="AE54" s="95"/>
      <c r="AF54" s="95"/>
      <c r="AG54" s="74">
        <f t="shared" si="2"/>
        <v>0</v>
      </c>
      <c r="AH54" s="74">
        <f t="shared" si="30"/>
        <v>0</v>
      </c>
      <c r="AI54" s="95"/>
      <c r="AJ54" s="115"/>
      <c r="AK54" s="95"/>
      <c r="AL54" s="95"/>
      <c r="AM54" s="95"/>
      <c r="AN54" s="95"/>
      <c r="AO54" s="95"/>
    </row>
    <row r="55" spans="1:41" ht="21" x14ac:dyDescent="0.15">
      <c r="A55" s="63" t="s">
        <v>613</v>
      </c>
      <c r="B55" s="101" t="s">
        <v>335</v>
      </c>
      <c r="C55" s="388" t="s">
        <v>160</v>
      </c>
      <c r="D55" s="387" t="s">
        <v>161</v>
      </c>
      <c r="E55" s="115"/>
      <c r="F55" s="115"/>
      <c r="G55" s="115"/>
      <c r="H55" s="115"/>
      <c r="I55" s="74">
        <f t="shared" si="0"/>
        <v>0</v>
      </c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74">
        <f t="shared" si="1"/>
        <v>0</v>
      </c>
      <c r="U55" s="115"/>
      <c r="V55" s="115"/>
      <c r="W55" s="115"/>
      <c r="X55" s="115"/>
      <c r="Y55" s="115"/>
      <c r="Z55" s="115"/>
      <c r="AA55" s="95"/>
      <c r="AB55" s="95"/>
      <c r="AC55" s="95"/>
      <c r="AD55" s="95"/>
      <c r="AE55" s="95"/>
      <c r="AF55" s="95"/>
      <c r="AG55" s="74">
        <f t="shared" si="2"/>
        <v>0</v>
      </c>
      <c r="AH55" s="74">
        <f t="shared" si="30"/>
        <v>0</v>
      </c>
      <c r="AI55" s="95"/>
      <c r="AJ55" s="115"/>
      <c r="AK55" s="95"/>
      <c r="AL55" s="95"/>
      <c r="AM55" s="95"/>
      <c r="AN55" s="95"/>
      <c r="AO55" s="95"/>
    </row>
    <row r="56" spans="1:41" s="320" customFormat="1" x14ac:dyDescent="0.15">
      <c r="A56" s="319" t="s">
        <v>1818</v>
      </c>
      <c r="B56" s="101" t="s">
        <v>1017</v>
      </c>
      <c r="C56" s="388" t="s">
        <v>1018</v>
      </c>
      <c r="D56" s="272" t="s">
        <v>1823</v>
      </c>
      <c r="E56" s="115"/>
      <c r="F56" s="115"/>
      <c r="G56" s="115"/>
      <c r="H56" s="115"/>
      <c r="I56" s="74">
        <f t="shared" si="0"/>
        <v>0</v>
      </c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74">
        <f t="shared" si="1"/>
        <v>0</v>
      </c>
      <c r="U56" s="115"/>
      <c r="V56" s="115"/>
      <c r="W56" s="115"/>
      <c r="X56" s="115"/>
      <c r="Y56" s="115"/>
      <c r="Z56" s="115"/>
      <c r="AA56" s="95"/>
      <c r="AB56" s="95"/>
      <c r="AC56" s="95"/>
      <c r="AD56" s="95"/>
      <c r="AE56" s="95"/>
      <c r="AF56" s="95"/>
      <c r="AG56" s="74">
        <f t="shared" si="2"/>
        <v>0</v>
      </c>
      <c r="AH56" s="74">
        <f t="shared" si="30"/>
        <v>0</v>
      </c>
      <c r="AI56" s="95"/>
      <c r="AJ56" s="115"/>
      <c r="AK56" s="95"/>
      <c r="AL56" s="95"/>
      <c r="AM56" s="95"/>
      <c r="AN56" s="95"/>
      <c r="AO56" s="95"/>
    </row>
    <row r="57" spans="1:41" ht="31.5" x14ac:dyDescent="0.15">
      <c r="A57" s="82" t="s">
        <v>645</v>
      </c>
      <c r="B57" s="101" t="s">
        <v>336</v>
      </c>
      <c r="C57" s="388" t="s">
        <v>162</v>
      </c>
      <c r="D57" s="389" t="s">
        <v>562</v>
      </c>
      <c r="E57" s="115">
        <f>E58+E59+E60+E61+E67+E68+E69+E70+E71+E72+E73+E74+E75+E76+E77+E78+E79</f>
        <v>0</v>
      </c>
      <c r="F57" s="115">
        <f>F58+F59+F60+F61+F67+F68+F69+F70+F71+F72+F73+F74+F75+F76+F77+F78+F79</f>
        <v>0</v>
      </c>
      <c r="G57" s="115">
        <f>G58+G59+G60+G61+G67+G68+G69+G70+G71+G72+G73+G74+G75+G76+G77+G78+G79</f>
        <v>0</v>
      </c>
      <c r="H57" s="115">
        <f>H58+H59+H60+H61+H67+H68+H69+H70+H71+H72+H73+H74+H75+H76+H77+H78+H79</f>
        <v>0</v>
      </c>
      <c r="I57" s="74">
        <f t="shared" si="0"/>
        <v>0</v>
      </c>
      <c r="J57" s="115">
        <f t="shared" ref="J57:O57" si="40">J58+J60+J61+J67+J68+J69+J70+J71+J72+J73+J74+J75+J76+J77+J78+J79</f>
        <v>0</v>
      </c>
      <c r="K57" s="115">
        <f t="shared" si="40"/>
        <v>0</v>
      </c>
      <c r="L57" s="115">
        <f t="shared" si="40"/>
        <v>0</v>
      </c>
      <c r="M57" s="115">
        <f t="shared" si="40"/>
        <v>0</v>
      </c>
      <c r="N57" s="115">
        <f t="shared" si="40"/>
        <v>0</v>
      </c>
      <c r="O57" s="115">
        <f t="shared" si="40"/>
        <v>0</v>
      </c>
      <c r="P57" s="115">
        <f t="shared" ref="P57:S57" si="41">P58+P59+P60+P61+P67+P68+P69+P70+P71+P72+P73+P74+P75+P76+P77+P78+P79</f>
        <v>0</v>
      </c>
      <c r="Q57" s="115">
        <f t="shared" si="41"/>
        <v>0</v>
      </c>
      <c r="R57" s="115">
        <f t="shared" si="41"/>
        <v>0</v>
      </c>
      <c r="S57" s="115">
        <f t="shared" si="41"/>
        <v>0</v>
      </c>
      <c r="T57" s="74">
        <f t="shared" si="1"/>
        <v>0</v>
      </c>
      <c r="U57" s="115">
        <f>U58+U60+U61+U67+U68+U69+U70+U71+U72+U73+U74+U75+U76+U77+U78+U79</f>
        <v>0</v>
      </c>
      <c r="V57" s="115">
        <f t="shared" ref="V57" si="42">V58+V60+V61+V67+V68+V69+V70+V71+V72+V73+V74+V75+V76+V77+V78+V79</f>
        <v>0</v>
      </c>
      <c r="W57" s="115">
        <f>W58+W60+W61+W67+W68+W69+W70+W71+W72+W73+W74+W75+W76+W77+W78+W79</f>
        <v>0</v>
      </c>
      <c r="X57" s="115">
        <f>X58+X60+X61+X67+X68+X69+X70+X71+X72+X73+X74+X75+X76+X77+X78+X79</f>
        <v>0</v>
      </c>
      <c r="Y57" s="115">
        <f>Y58+Y60+Y61+Y67+Y68+Y69+Y70+Y71+Y72+Y73+Y74+Y75+Y76+Y77+Y78+Y79</f>
        <v>0</v>
      </c>
      <c r="Z57" s="115">
        <f>Z58+Z60+Z61+Z67+Z68+Z69+Z70+Z71+Z72+Z73+Z74+Z75+Z76+Z77+Z78+Z79</f>
        <v>0</v>
      </c>
      <c r="AA57" s="115">
        <f t="shared" ref="AA57:AC57" si="43">AA58+AA59+AA60+AA61+AA67+AA68+AA69+AA70+AA71+AA72+AA73+AA74+AA75+AA76+AA77+AA78+AA79</f>
        <v>0</v>
      </c>
      <c r="AB57" s="115">
        <f t="shared" si="43"/>
        <v>0</v>
      </c>
      <c r="AC57" s="115">
        <f t="shared" si="43"/>
        <v>0</v>
      </c>
      <c r="AD57" s="115">
        <f>AD58+AD59+AD60+AD61+AD67+AD68+AD69+AD70+AD73+AD74+AD75+AD76+AD77+AD78+AD79</f>
        <v>0</v>
      </c>
      <c r="AE57" s="115">
        <f>AE58+AE59+AE60+AE61+AE67+AE68+AE69+AE70+AE71+AE72+AE73+AE74+AE75+AE76+AE77+AE78+AE79</f>
        <v>0</v>
      </c>
      <c r="AF57" s="115">
        <f>AF58+AF59+AF60+AF61+AF67+AF68+AF69+AF70+AF73+AF74+AF75+AF76+AF77+AF78+AF79</f>
        <v>0</v>
      </c>
      <c r="AG57" s="74">
        <f t="shared" si="2"/>
        <v>0</v>
      </c>
      <c r="AH57" s="74">
        <f t="shared" si="30"/>
        <v>0</v>
      </c>
      <c r="AI57" s="115">
        <f t="shared" ref="AI57:AN57" si="44">AI58+AI60+AI61+AI67+AI68+AI69+AI71+AI72+AI73+AI74+AI75+AI76+AI77+AI78+AI79</f>
        <v>0</v>
      </c>
      <c r="AJ57" s="115">
        <f t="shared" si="44"/>
        <v>0</v>
      </c>
      <c r="AK57" s="115">
        <f t="shared" si="44"/>
        <v>0</v>
      </c>
      <c r="AL57" s="115">
        <f t="shared" si="44"/>
        <v>0</v>
      </c>
      <c r="AM57" s="115">
        <f t="shared" si="44"/>
        <v>0</v>
      </c>
      <c r="AN57" s="115">
        <f t="shared" si="44"/>
        <v>0</v>
      </c>
      <c r="AO57" s="115">
        <f>AO58+AO60+AO61+AO67+AO68+AO69+AO71+AO73+AO74+AO75+AO76+AO77+AO78+AO79</f>
        <v>0</v>
      </c>
    </row>
    <row r="58" spans="1:41" ht="31.5" x14ac:dyDescent="0.15">
      <c r="A58" s="63" t="s">
        <v>656</v>
      </c>
      <c r="B58" s="101" t="s">
        <v>337</v>
      </c>
      <c r="C58" s="388" t="s">
        <v>111</v>
      </c>
      <c r="D58" s="387" t="s">
        <v>460</v>
      </c>
      <c r="E58" s="115"/>
      <c r="F58" s="115"/>
      <c r="G58" s="115"/>
      <c r="H58" s="115"/>
      <c r="I58" s="74">
        <f t="shared" si="0"/>
        <v>0</v>
      </c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74">
        <f t="shared" si="1"/>
        <v>0</v>
      </c>
      <c r="U58" s="115"/>
      <c r="V58" s="115"/>
      <c r="W58" s="115"/>
      <c r="X58" s="115"/>
      <c r="Y58" s="115"/>
      <c r="Z58" s="115"/>
      <c r="AA58" s="95"/>
      <c r="AB58" s="95"/>
      <c r="AC58" s="95"/>
      <c r="AD58" s="95"/>
      <c r="AE58" s="95"/>
      <c r="AF58" s="95"/>
      <c r="AG58" s="74">
        <f t="shared" si="2"/>
        <v>0</v>
      </c>
      <c r="AH58" s="74">
        <f t="shared" si="30"/>
        <v>0</v>
      </c>
      <c r="AI58" s="95"/>
      <c r="AJ58" s="115"/>
      <c r="AK58" s="95"/>
      <c r="AL58" s="95"/>
      <c r="AM58" s="95"/>
      <c r="AN58" s="95"/>
      <c r="AO58" s="95"/>
    </row>
    <row r="59" spans="1:41" x14ac:dyDescent="0.15">
      <c r="A59" s="63" t="s">
        <v>578</v>
      </c>
      <c r="B59" s="101" t="s">
        <v>338</v>
      </c>
      <c r="C59" s="388" t="s">
        <v>113</v>
      </c>
      <c r="D59" s="387" t="s">
        <v>461</v>
      </c>
      <c r="E59" s="115"/>
      <c r="F59" s="115"/>
      <c r="G59" s="115"/>
      <c r="H59" s="115"/>
      <c r="I59" s="74">
        <f t="shared" si="0"/>
        <v>0</v>
      </c>
      <c r="J59" s="115" t="s">
        <v>976</v>
      </c>
      <c r="K59" s="115" t="s">
        <v>976</v>
      </c>
      <c r="L59" s="115" t="s">
        <v>976</v>
      </c>
      <c r="M59" s="115" t="s">
        <v>976</v>
      </c>
      <c r="N59" s="115" t="s">
        <v>976</v>
      </c>
      <c r="O59" s="115" t="s">
        <v>976</v>
      </c>
      <c r="P59" s="115"/>
      <c r="Q59" s="115"/>
      <c r="R59" s="115"/>
      <c r="S59" s="115"/>
      <c r="T59" s="74">
        <f t="shared" si="1"/>
        <v>0</v>
      </c>
      <c r="U59" s="115" t="s">
        <v>976</v>
      </c>
      <c r="V59" s="115" t="s">
        <v>976</v>
      </c>
      <c r="W59" s="115" t="s">
        <v>976</v>
      </c>
      <c r="X59" s="115" t="s">
        <v>976</v>
      </c>
      <c r="Y59" s="115" t="s">
        <v>976</v>
      </c>
      <c r="Z59" s="115" t="s">
        <v>976</v>
      </c>
      <c r="AA59" s="95"/>
      <c r="AB59" s="95"/>
      <c r="AC59" s="95"/>
      <c r="AD59" s="95"/>
      <c r="AE59" s="95"/>
      <c r="AF59" s="95"/>
      <c r="AG59" s="74">
        <f t="shared" si="2"/>
        <v>0</v>
      </c>
      <c r="AH59" s="74">
        <f t="shared" si="30"/>
        <v>0</v>
      </c>
      <c r="AI59" s="95" t="s">
        <v>976</v>
      </c>
      <c r="AJ59" s="115" t="s">
        <v>976</v>
      </c>
      <c r="AK59" s="95" t="s">
        <v>976</v>
      </c>
      <c r="AL59" s="95" t="s">
        <v>976</v>
      </c>
      <c r="AM59" s="95" t="s">
        <v>976</v>
      </c>
      <c r="AN59" s="95" t="s">
        <v>976</v>
      </c>
      <c r="AO59" s="95" t="s">
        <v>976</v>
      </c>
    </row>
    <row r="60" spans="1:41" x14ac:dyDescent="0.15">
      <c r="A60" s="63" t="s">
        <v>580</v>
      </c>
      <c r="B60" s="101" t="s">
        <v>340</v>
      </c>
      <c r="C60" s="388" t="s">
        <v>117</v>
      </c>
      <c r="D60" s="387" t="s">
        <v>462</v>
      </c>
      <c r="E60" s="115"/>
      <c r="F60" s="115"/>
      <c r="G60" s="115"/>
      <c r="H60" s="115"/>
      <c r="I60" s="74">
        <f t="shared" si="0"/>
        <v>0</v>
      </c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74">
        <f t="shared" si="1"/>
        <v>0</v>
      </c>
      <c r="U60" s="115"/>
      <c r="V60" s="115"/>
      <c r="W60" s="115"/>
      <c r="X60" s="115"/>
      <c r="Y60" s="115"/>
      <c r="Z60" s="115"/>
      <c r="AA60" s="95"/>
      <c r="AB60" s="95"/>
      <c r="AC60" s="95"/>
      <c r="AD60" s="95"/>
      <c r="AE60" s="95"/>
      <c r="AF60" s="95"/>
      <c r="AG60" s="74">
        <f t="shared" si="2"/>
        <v>0</v>
      </c>
      <c r="AH60" s="74">
        <f t="shared" si="30"/>
        <v>0</v>
      </c>
      <c r="AI60" s="95"/>
      <c r="AJ60" s="115"/>
      <c r="AK60" s="95"/>
      <c r="AL60" s="95"/>
      <c r="AM60" s="95"/>
      <c r="AN60" s="95"/>
      <c r="AO60" s="95"/>
    </row>
    <row r="61" spans="1:41" x14ac:dyDescent="0.15">
      <c r="A61" s="63" t="s">
        <v>579</v>
      </c>
      <c r="B61" s="101" t="s">
        <v>341</v>
      </c>
      <c r="C61" s="388" t="s">
        <v>118</v>
      </c>
      <c r="D61" s="387" t="s">
        <v>463</v>
      </c>
      <c r="E61" s="115">
        <f>E62+E63+E66</f>
        <v>0</v>
      </c>
      <c r="F61" s="115">
        <f>F62+F63+F66</f>
        <v>0</v>
      </c>
      <c r="G61" s="115">
        <f>G62+G63+G66</f>
        <v>0</v>
      </c>
      <c r="H61" s="115">
        <f>H62+H63+H66</f>
        <v>0</v>
      </c>
      <c r="I61" s="74">
        <f t="shared" si="0"/>
        <v>0</v>
      </c>
      <c r="J61" s="115">
        <f t="shared" ref="J61:S61" si="45">J62+J63+J66</f>
        <v>0</v>
      </c>
      <c r="K61" s="115"/>
      <c r="L61" s="115">
        <f t="shared" si="45"/>
        <v>0</v>
      </c>
      <c r="M61" s="115">
        <f t="shared" si="45"/>
        <v>0</v>
      </c>
      <c r="N61" s="115">
        <f t="shared" si="45"/>
        <v>0</v>
      </c>
      <c r="O61" s="115">
        <f t="shared" si="45"/>
        <v>0</v>
      </c>
      <c r="P61" s="115">
        <f t="shared" si="45"/>
        <v>0</v>
      </c>
      <c r="Q61" s="115">
        <f t="shared" si="45"/>
        <v>0</v>
      </c>
      <c r="R61" s="115">
        <f t="shared" si="45"/>
        <v>0</v>
      </c>
      <c r="S61" s="115">
        <f t="shared" si="45"/>
        <v>0</v>
      </c>
      <c r="T61" s="74">
        <f t="shared" si="1"/>
        <v>0</v>
      </c>
      <c r="U61" s="115">
        <f t="shared" ref="U61:AF61" si="46">U62+U63+U66</f>
        <v>0</v>
      </c>
      <c r="V61" s="115"/>
      <c r="W61" s="115">
        <f t="shared" si="46"/>
        <v>0</v>
      </c>
      <c r="X61" s="115">
        <f t="shared" si="46"/>
        <v>0</v>
      </c>
      <c r="Y61" s="115">
        <f t="shared" si="46"/>
        <v>0</v>
      </c>
      <c r="Z61" s="115">
        <f t="shared" si="46"/>
        <v>0</v>
      </c>
      <c r="AA61" s="115">
        <f t="shared" si="46"/>
        <v>0</v>
      </c>
      <c r="AB61" s="115">
        <f t="shared" si="46"/>
        <v>0</v>
      </c>
      <c r="AC61" s="115">
        <f t="shared" si="46"/>
        <v>0</v>
      </c>
      <c r="AD61" s="115">
        <f t="shared" si="46"/>
        <v>0</v>
      </c>
      <c r="AE61" s="115">
        <f t="shared" si="46"/>
        <v>0</v>
      </c>
      <c r="AF61" s="115">
        <f t="shared" si="46"/>
        <v>0</v>
      </c>
      <c r="AG61" s="74">
        <f t="shared" si="2"/>
        <v>0</v>
      </c>
      <c r="AH61" s="74">
        <f t="shared" si="30"/>
        <v>0</v>
      </c>
      <c r="AI61" s="115">
        <f t="shared" ref="AI61:AO61" si="47">AI62+AI63+AI66</f>
        <v>0</v>
      </c>
      <c r="AJ61" s="115">
        <f>AJ62+AJ63+AJ66</f>
        <v>0</v>
      </c>
      <c r="AK61" s="115">
        <f t="shared" si="47"/>
        <v>0</v>
      </c>
      <c r="AL61" s="115">
        <f t="shared" si="47"/>
        <v>0</v>
      </c>
      <c r="AM61" s="115">
        <f t="shared" si="47"/>
        <v>0</v>
      </c>
      <c r="AN61" s="115">
        <f t="shared" si="47"/>
        <v>0</v>
      </c>
      <c r="AO61" s="115">
        <f t="shared" si="47"/>
        <v>0</v>
      </c>
    </row>
    <row r="62" spans="1:41" x14ac:dyDescent="0.15">
      <c r="A62" s="63" t="s">
        <v>1371</v>
      </c>
      <c r="B62" s="101" t="s">
        <v>401</v>
      </c>
      <c r="C62" s="388" t="s">
        <v>119</v>
      </c>
      <c r="D62" s="387" t="s">
        <v>464</v>
      </c>
      <c r="E62" s="115"/>
      <c r="F62" s="115"/>
      <c r="G62" s="115"/>
      <c r="H62" s="115"/>
      <c r="I62" s="74">
        <f t="shared" si="0"/>
        <v>0</v>
      </c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74">
        <f t="shared" si="1"/>
        <v>0</v>
      </c>
      <c r="U62" s="115"/>
      <c r="V62" s="115"/>
      <c r="W62" s="115"/>
      <c r="X62" s="115"/>
      <c r="Y62" s="115"/>
      <c r="Z62" s="115"/>
      <c r="AA62" s="95"/>
      <c r="AB62" s="95"/>
      <c r="AC62" s="95"/>
      <c r="AD62" s="95"/>
      <c r="AE62" s="95"/>
      <c r="AF62" s="95"/>
      <c r="AG62" s="74">
        <f t="shared" si="2"/>
        <v>0</v>
      </c>
      <c r="AH62" s="74">
        <f t="shared" si="30"/>
        <v>0</v>
      </c>
      <c r="AI62" s="95"/>
      <c r="AJ62" s="115"/>
      <c r="AK62" s="95"/>
      <c r="AL62" s="95"/>
      <c r="AM62" s="95"/>
      <c r="AN62" s="95"/>
      <c r="AO62" s="95"/>
    </row>
    <row r="63" spans="1:41" x14ac:dyDescent="0.15">
      <c r="A63" s="63" t="s">
        <v>1161</v>
      </c>
      <c r="B63" s="101" t="s">
        <v>402</v>
      </c>
      <c r="C63" s="388" t="s">
        <v>120</v>
      </c>
      <c r="D63" s="387" t="s">
        <v>465</v>
      </c>
      <c r="E63" s="115"/>
      <c r="F63" s="115"/>
      <c r="G63" s="115"/>
      <c r="H63" s="115"/>
      <c r="I63" s="74">
        <f t="shared" si="0"/>
        <v>0</v>
      </c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74">
        <f t="shared" si="1"/>
        <v>0</v>
      </c>
      <c r="U63" s="115"/>
      <c r="V63" s="115"/>
      <c r="W63" s="115"/>
      <c r="X63" s="115"/>
      <c r="Y63" s="115"/>
      <c r="Z63" s="115"/>
      <c r="AA63" s="95"/>
      <c r="AB63" s="95"/>
      <c r="AC63" s="95"/>
      <c r="AD63" s="95"/>
      <c r="AE63" s="95"/>
      <c r="AF63" s="95"/>
      <c r="AG63" s="74">
        <f t="shared" si="2"/>
        <v>0</v>
      </c>
      <c r="AH63" s="74">
        <f t="shared" si="30"/>
        <v>0</v>
      </c>
      <c r="AI63" s="95"/>
      <c r="AJ63" s="115"/>
      <c r="AK63" s="95"/>
      <c r="AL63" s="95"/>
      <c r="AM63" s="95"/>
      <c r="AN63" s="95"/>
      <c r="AO63" s="95"/>
    </row>
    <row r="64" spans="1:41" ht="31.5" x14ac:dyDescent="0.15">
      <c r="A64" s="143" t="s">
        <v>1785</v>
      </c>
      <c r="B64" s="101" t="s">
        <v>1786</v>
      </c>
      <c r="C64" s="388" t="s">
        <v>1065</v>
      </c>
      <c r="D64" s="387" t="s">
        <v>1784</v>
      </c>
      <c r="E64" s="115"/>
      <c r="F64" s="115"/>
      <c r="G64" s="115"/>
      <c r="H64" s="115"/>
      <c r="I64" s="74">
        <f t="shared" si="0"/>
        <v>0</v>
      </c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74">
        <f t="shared" si="1"/>
        <v>0</v>
      </c>
      <c r="U64" s="115"/>
      <c r="V64" s="115"/>
      <c r="W64" s="115"/>
      <c r="X64" s="115"/>
      <c r="Y64" s="115"/>
      <c r="Z64" s="115"/>
      <c r="AA64" s="95"/>
      <c r="AB64" s="95"/>
      <c r="AC64" s="95"/>
      <c r="AD64" s="95"/>
      <c r="AE64" s="95"/>
      <c r="AF64" s="95"/>
      <c r="AG64" s="74">
        <f t="shared" si="2"/>
        <v>0</v>
      </c>
      <c r="AH64" s="74">
        <f t="shared" si="30"/>
        <v>0</v>
      </c>
      <c r="AI64" s="95"/>
      <c r="AJ64" s="115"/>
      <c r="AK64" s="95"/>
      <c r="AL64" s="95"/>
      <c r="AM64" s="95"/>
      <c r="AN64" s="95"/>
      <c r="AO64" s="95"/>
    </row>
    <row r="65" spans="1:41" ht="31.5" x14ac:dyDescent="0.15">
      <c r="A65" s="63" t="s">
        <v>1162</v>
      </c>
      <c r="B65" s="101" t="s">
        <v>1064</v>
      </c>
      <c r="C65" s="388" t="s">
        <v>1787</v>
      </c>
      <c r="D65" s="387" t="s">
        <v>1066</v>
      </c>
      <c r="E65" s="115"/>
      <c r="F65" s="115"/>
      <c r="G65" s="115"/>
      <c r="H65" s="115"/>
      <c r="I65" s="74">
        <f t="shared" si="0"/>
        <v>0</v>
      </c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74">
        <f t="shared" si="1"/>
        <v>0</v>
      </c>
      <c r="U65" s="115"/>
      <c r="V65" s="115"/>
      <c r="W65" s="115"/>
      <c r="X65" s="115"/>
      <c r="Y65" s="115"/>
      <c r="Z65" s="115"/>
      <c r="AA65" s="95"/>
      <c r="AB65" s="95"/>
      <c r="AC65" s="95"/>
      <c r="AD65" s="95"/>
      <c r="AE65" s="95"/>
      <c r="AF65" s="95"/>
      <c r="AG65" s="74">
        <f t="shared" si="2"/>
        <v>0</v>
      </c>
      <c r="AH65" s="74">
        <f t="shared" si="30"/>
        <v>0</v>
      </c>
      <c r="AI65" s="95"/>
      <c r="AJ65" s="115"/>
      <c r="AK65" s="95"/>
      <c r="AL65" s="95"/>
      <c r="AM65" s="95"/>
      <c r="AN65" s="95"/>
      <c r="AO65" s="95"/>
    </row>
    <row r="66" spans="1:41" s="320" customFormat="1" x14ac:dyDescent="0.15">
      <c r="A66" s="319" t="s">
        <v>1825</v>
      </c>
      <c r="B66" s="101" t="s">
        <v>1935</v>
      </c>
      <c r="C66" s="388" t="s">
        <v>1936</v>
      </c>
      <c r="D66" s="272" t="s">
        <v>1826</v>
      </c>
      <c r="E66" s="115"/>
      <c r="F66" s="115"/>
      <c r="G66" s="115"/>
      <c r="H66" s="115"/>
      <c r="I66" s="74">
        <f t="shared" si="0"/>
        <v>0</v>
      </c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74">
        <f t="shared" si="1"/>
        <v>0</v>
      </c>
      <c r="U66" s="115"/>
      <c r="V66" s="115"/>
      <c r="W66" s="115"/>
      <c r="X66" s="115"/>
      <c r="Y66" s="115"/>
      <c r="Z66" s="115"/>
      <c r="AA66" s="95"/>
      <c r="AB66" s="95"/>
      <c r="AC66" s="95"/>
      <c r="AD66" s="95"/>
      <c r="AE66" s="95"/>
      <c r="AF66" s="95"/>
      <c r="AG66" s="74">
        <f t="shared" si="2"/>
        <v>0</v>
      </c>
      <c r="AH66" s="74">
        <f t="shared" si="30"/>
        <v>0</v>
      </c>
      <c r="AI66" s="95"/>
      <c r="AJ66" s="115"/>
      <c r="AK66" s="95"/>
      <c r="AL66" s="95"/>
      <c r="AM66" s="95"/>
      <c r="AN66" s="95"/>
      <c r="AO66" s="95"/>
    </row>
    <row r="67" spans="1:41" x14ac:dyDescent="0.15">
      <c r="A67" s="63" t="s">
        <v>82</v>
      </c>
      <c r="B67" s="101" t="s">
        <v>342</v>
      </c>
      <c r="C67" s="388" t="s">
        <v>121</v>
      </c>
      <c r="D67" s="387" t="s">
        <v>89</v>
      </c>
      <c r="E67" s="115"/>
      <c r="F67" s="115"/>
      <c r="G67" s="115"/>
      <c r="H67" s="115"/>
      <c r="I67" s="74">
        <f t="shared" si="0"/>
        <v>0</v>
      </c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74">
        <f t="shared" si="1"/>
        <v>0</v>
      </c>
      <c r="U67" s="115"/>
      <c r="V67" s="115"/>
      <c r="W67" s="115"/>
      <c r="X67" s="115"/>
      <c r="Y67" s="115"/>
      <c r="Z67" s="115"/>
      <c r="AA67" s="95"/>
      <c r="AB67" s="95"/>
      <c r="AC67" s="95"/>
      <c r="AD67" s="95"/>
      <c r="AE67" s="95"/>
      <c r="AF67" s="95"/>
      <c r="AG67" s="74">
        <f t="shared" si="2"/>
        <v>0</v>
      </c>
      <c r="AH67" s="74">
        <f t="shared" si="30"/>
        <v>0</v>
      </c>
      <c r="AI67" s="95"/>
      <c r="AJ67" s="115"/>
      <c r="AK67" s="95"/>
      <c r="AL67" s="95"/>
      <c r="AM67" s="95"/>
      <c r="AN67" s="95"/>
      <c r="AO67" s="95"/>
    </row>
    <row r="68" spans="1:41" x14ac:dyDescent="0.15">
      <c r="A68" s="63" t="s">
        <v>83</v>
      </c>
      <c r="B68" s="101" t="s">
        <v>343</v>
      </c>
      <c r="C68" s="388" t="s">
        <v>125</v>
      </c>
      <c r="D68" s="387" t="s">
        <v>295</v>
      </c>
      <c r="E68" s="115"/>
      <c r="F68" s="115"/>
      <c r="G68" s="115"/>
      <c r="H68" s="115"/>
      <c r="I68" s="74">
        <f t="shared" si="0"/>
        <v>0</v>
      </c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74">
        <f t="shared" si="1"/>
        <v>0</v>
      </c>
      <c r="U68" s="115"/>
      <c r="V68" s="115"/>
      <c r="W68" s="115"/>
      <c r="X68" s="115"/>
      <c r="Y68" s="115"/>
      <c r="Z68" s="115"/>
      <c r="AA68" s="95"/>
      <c r="AB68" s="95"/>
      <c r="AC68" s="95"/>
      <c r="AD68" s="95"/>
      <c r="AE68" s="95"/>
      <c r="AF68" s="95"/>
      <c r="AG68" s="74">
        <f t="shared" si="2"/>
        <v>0</v>
      </c>
      <c r="AH68" s="74">
        <f t="shared" si="30"/>
        <v>0</v>
      </c>
      <c r="AI68" s="95"/>
      <c r="AJ68" s="115"/>
      <c r="AK68" s="95"/>
      <c r="AL68" s="95"/>
      <c r="AM68" s="95"/>
      <c r="AN68" s="95"/>
      <c r="AO68" s="95"/>
    </row>
    <row r="69" spans="1:41" x14ac:dyDescent="0.15">
      <c r="A69" s="63" t="s">
        <v>84</v>
      </c>
      <c r="B69" s="101" t="s">
        <v>403</v>
      </c>
      <c r="C69" s="388" t="s">
        <v>128</v>
      </c>
      <c r="D69" s="387" t="s">
        <v>90</v>
      </c>
      <c r="E69" s="115"/>
      <c r="F69" s="115"/>
      <c r="G69" s="115"/>
      <c r="H69" s="115"/>
      <c r="I69" s="74">
        <f t="shared" si="0"/>
        <v>0</v>
      </c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74">
        <f t="shared" si="1"/>
        <v>0</v>
      </c>
      <c r="U69" s="115"/>
      <c r="V69" s="115"/>
      <c r="W69" s="115"/>
      <c r="X69" s="115"/>
      <c r="Y69" s="115"/>
      <c r="Z69" s="115"/>
      <c r="AA69" s="95"/>
      <c r="AB69" s="95"/>
      <c r="AC69" s="95"/>
      <c r="AD69" s="95"/>
      <c r="AE69" s="95"/>
      <c r="AF69" s="95"/>
      <c r="AG69" s="74">
        <f t="shared" si="2"/>
        <v>0</v>
      </c>
      <c r="AH69" s="74">
        <f t="shared" si="30"/>
        <v>0</v>
      </c>
      <c r="AI69" s="95"/>
      <c r="AJ69" s="115"/>
      <c r="AK69" s="95"/>
      <c r="AL69" s="95"/>
      <c r="AM69" s="95"/>
      <c r="AN69" s="95"/>
      <c r="AO69" s="95"/>
    </row>
    <row r="70" spans="1:41" x14ac:dyDescent="0.15">
      <c r="A70" s="63" t="s">
        <v>581</v>
      </c>
      <c r="B70" s="101" t="s">
        <v>404</v>
      </c>
      <c r="C70" s="388" t="s">
        <v>130</v>
      </c>
      <c r="D70" s="387" t="s">
        <v>466</v>
      </c>
      <c r="E70" s="115"/>
      <c r="F70" s="115"/>
      <c r="G70" s="115"/>
      <c r="H70" s="115"/>
      <c r="I70" s="74">
        <f t="shared" si="0"/>
        <v>0</v>
      </c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74">
        <f t="shared" si="1"/>
        <v>0</v>
      </c>
      <c r="U70" s="115"/>
      <c r="V70" s="115"/>
      <c r="W70" s="115"/>
      <c r="X70" s="115"/>
      <c r="Y70" s="115"/>
      <c r="Z70" s="115"/>
      <c r="AA70" s="95"/>
      <c r="AB70" s="95"/>
      <c r="AC70" s="95"/>
      <c r="AD70" s="95"/>
      <c r="AE70" s="95"/>
      <c r="AF70" s="95"/>
      <c r="AG70" s="74">
        <f t="shared" si="2"/>
        <v>0</v>
      </c>
      <c r="AH70" s="74">
        <f t="shared" si="30"/>
        <v>0</v>
      </c>
      <c r="AI70" s="95" t="s">
        <v>547</v>
      </c>
      <c r="AJ70" s="115" t="s">
        <v>547</v>
      </c>
      <c r="AK70" s="95" t="s">
        <v>547</v>
      </c>
      <c r="AL70" s="95" t="s">
        <v>547</v>
      </c>
      <c r="AM70" s="95" t="s">
        <v>547</v>
      </c>
      <c r="AN70" s="95" t="s">
        <v>547</v>
      </c>
      <c r="AO70" s="95" t="s">
        <v>547</v>
      </c>
    </row>
    <row r="71" spans="1:41" x14ac:dyDescent="0.15">
      <c r="A71" s="63" t="s">
        <v>85</v>
      </c>
      <c r="B71" s="101" t="s">
        <v>455</v>
      </c>
      <c r="C71" s="388" t="s">
        <v>450</v>
      </c>
      <c r="D71" s="387" t="s">
        <v>91</v>
      </c>
      <c r="E71" s="115"/>
      <c r="F71" s="115"/>
      <c r="G71" s="115"/>
      <c r="H71" s="115"/>
      <c r="I71" s="74">
        <f t="shared" si="0"/>
        <v>0</v>
      </c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74">
        <f t="shared" si="1"/>
        <v>0</v>
      </c>
      <c r="U71" s="115"/>
      <c r="V71" s="115"/>
      <c r="W71" s="115"/>
      <c r="X71" s="115"/>
      <c r="Y71" s="115"/>
      <c r="Z71" s="115"/>
      <c r="AA71" s="95"/>
      <c r="AB71" s="95"/>
      <c r="AC71" s="95"/>
      <c r="AD71" s="342" t="s">
        <v>1</v>
      </c>
      <c r="AE71" s="95"/>
      <c r="AF71" s="342" t="s">
        <v>1</v>
      </c>
      <c r="AG71" s="74">
        <f t="shared" si="2"/>
        <v>0</v>
      </c>
      <c r="AH71" s="74">
        <v>0</v>
      </c>
      <c r="AI71" s="95"/>
      <c r="AJ71" s="115"/>
      <c r="AK71" s="95"/>
      <c r="AL71" s="95"/>
      <c r="AM71" s="95"/>
      <c r="AN71" s="95"/>
      <c r="AO71" s="95"/>
    </row>
    <row r="72" spans="1:41" x14ac:dyDescent="0.15">
      <c r="A72" s="63" t="s">
        <v>86</v>
      </c>
      <c r="B72" s="101" t="s">
        <v>456</v>
      </c>
      <c r="C72" s="388" t="s">
        <v>451</v>
      </c>
      <c r="D72" s="387" t="s">
        <v>92</v>
      </c>
      <c r="E72" s="115"/>
      <c r="F72" s="115"/>
      <c r="G72" s="115"/>
      <c r="H72" s="115"/>
      <c r="I72" s="74">
        <f t="shared" si="0"/>
        <v>0</v>
      </c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74">
        <f t="shared" si="1"/>
        <v>0</v>
      </c>
      <c r="U72" s="115"/>
      <c r="V72" s="115"/>
      <c r="W72" s="115"/>
      <c r="X72" s="115"/>
      <c r="Y72" s="115"/>
      <c r="Z72" s="115"/>
      <c r="AA72" s="95"/>
      <c r="AB72" s="95"/>
      <c r="AC72" s="95"/>
      <c r="AD72" s="342" t="s">
        <v>1</v>
      </c>
      <c r="AE72" s="95"/>
      <c r="AF72" s="342" t="s">
        <v>1</v>
      </c>
      <c r="AG72" s="74">
        <f t="shared" si="2"/>
        <v>0</v>
      </c>
      <c r="AH72" s="74">
        <v>0</v>
      </c>
      <c r="AI72" s="95"/>
      <c r="AJ72" s="115"/>
      <c r="AK72" s="95"/>
      <c r="AL72" s="95"/>
      <c r="AM72" s="95"/>
      <c r="AN72" s="95"/>
      <c r="AO72" s="342" t="s">
        <v>1</v>
      </c>
    </row>
    <row r="73" spans="1:41" x14ac:dyDescent="0.15">
      <c r="A73" s="63" t="s">
        <v>582</v>
      </c>
      <c r="B73" s="101" t="s">
        <v>457</v>
      </c>
      <c r="C73" s="388" t="s">
        <v>452</v>
      </c>
      <c r="D73" s="387" t="s">
        <v>163</v>
      </c>
      <c r="E73" s="115"/>
      <c r="F73" s="115"/>
      <c r="G73" s="115"/>
      <c r="H73" s="115"/>
      <c r="I73" s="74">
        <f t="shared" si="0"/>
        <v>0</v>
      </c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74">
        <f t="shared" si="1"/>
        <v>0</v>
      </c>
      <c r="U73" s="115"/>
      <c r="V73" s="115"/>
      <c r="W73" s="115"/>
      <c r="X73" s="115"/>
      <c r="Y73" s="115"/>
      <c r="Z73" s="115"/>
      <c r="AA73" s="95"/>
      <c r="AB73" s="95"/>
      <c r="AC73" s="95"/>
      <c r="AD73" s="95"/>
      <c r="AE73" s="95"/>
      <c r="AF73" s="95"/>
      <c r="AG73" s="74">
        <f t="shared" si="2"/>
        <v>0</v>
      </c>
      <c r="AH73" s="74">
        <f t="shared" ref="AH73:AH104" si="48">IF(AD73&gt;0,AF73/AD73,0)</f>
        <v>0</v>
      </c>
      <c r="AI73" s="95"/>
      <c r="AJ73" s="115"/>
      <c r="AK73" s="95"/>
      <c r="AL73" s="95"/>
      <c r="AM73" s="95"/>
      <c r="AN73" s="95"/>
      <c r="AO73" s="95"/>
    </row>
    <row r="74" spans="1:41" x14ac:dyDescent="0.15">
      <c r="A74" s="63" t="s">
        <v>583</v>
      </c>
      <c r="B74" s="101" t="s">
        <v>458</v>
      </c>
      <c r="C74" s="388" t="s">
        <v>453</v>
      </c>
      <c r="D74" s="387" t="s">
        <v>657</v>
      </c>
      <c r="E74" s="115"/>
      <c r="F74" s="115"/>
      <c r="G74" s="115"/>
      <c r="H74" s="115"/>
      <c r="I74" s="74">
        <f t="shared" si="0"/>
        <v>0</v>
      </c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74">
        <f t="shared" si="1"/>
        <v>0</v>
      </c>
      <c r="U74" s="115"/>
      <c r="V74" s="115"/>
      <c r="W74" s="115"/>
      <c r="X74" s="115"/>
      <c r="Y74" s="115"/>
      <c r="Z74" s="115"/>
      <c r="AA74" s="95"/>
      <c r="AB74" s="95"/>
      <c r="AC74" s="95"/>
      <c r="AD74" s="95"/>
      <c r="AE74" s="95"/>
      <c r="AF74" s="95"/>
      <c r="AG74" s="74">
        <f t="shared" si="2"/>
        <v>0</v>
      </c>
      <c r="AH74" s="74">
        <f t="shared" si="48"/>
        <v>0</v>
      </c>
      <c r="AI74" s="95"/>
      <c r="AJ74" s="115"/>
      <c r="AK74" s="95"/>
      <c r="AL74" s="95"/>
      <c r="AM74" s="95"/>
      <c r="AN74" s="95"/>
      <c r="AO74" s="95"/>
    </row>
    <row r="75" spans="1:41" x14ac:dyDescent="0.15">
      <c r="A75" s="63" t="s">
        <v>87</v>
      </c>
      <c r="B75" s="101" t="s">
        <v>78</v>
      </c>
      <c r="C75" s="388" t="s">
        <v>74</v>
      </c>
      <c r="D75" s="387" t="s">
        <v>467</v>
      </c>
      <c r="E75" s="115"/>
      <c r="F75" s="115"/>
      <c r="G75" s="115"/>
      <c r="H75" s="115"/>
      <c r="I75" s="74">
        <f t="shared" si="0"/>
        <v>0</v>
      </c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74">
        <f t="shared" si="1"/>
        <v>0</v>
      </c>
      <c r="U75" s="115"/>
      <c r="V75" s="115"/>
      <c r="W75" s="115"/>
      <c r="X75" s="115"/>
      <c r="Y75" s="115"/>
      <c r="Z75" s="115"/>
      <c r="AA75" s="95"/>
      <c r="AB75" s="95"/>
      <c r="AC75" s="95"/>
      <c r="AD75" s="95"/>
      <c r="AE75" s="95"/>
      <c r="AF75" s="95"/>
      <c r="AG75" s="74">
        <f t="shared" si="2"/>
        <v>0</v>
      </c>
      <c r="AH75" s="74">
        <f t="shared" si="48"/>
        <v>0</v>
      </c>
      <c r="AI75" s="95"/>
      <c r="AJ75" s="115"/>
      <c r="AK75" s="95"/>
      <c r="AL75" s="95"/>
      <c r="AM75" s="95"/>
      <c r="AN75" s="95"/>
      <c r="AO75" s="95"/>
    </row>
    <row r="76" spans="1:41" x14ac:dyDescent="0.15">
      <c r="A76" s="63" t="s">
        <v>584</v>
      </c>
      <c r="B76" s="101" t="s">
        <v>79</v>
      </c>
      <c r="C76" s="388" t="s">
        <v>75</v>
      </c>
      <c r="D76" s="387" t="s">
        <v>468</v>
      </c>
      <c r="E76" s="115"/>
      <c r="F76" s="115"/>
      <c r="G76" s="115"/>
      <c r="H76" s="115"/>
      <c r="I76" s="74">
        <f t="shared" si="0"/>
        <v>0</v>
      </c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74">
        <f t="shared" si="1"/>
        <v>0</v>
      </c>
      <c r="U76" s="115"/>
      <c r="V76" s="115"/>
      <c r="W76" s="115"/>
      <c r="X76" s="115"/>
      <c r="Y76" s="115"/>
      <c r="Z76" s="115"/>
      <c r="AA76" s="95"/>
      <c r="AB76" s="95"/>
      <c r="AC76" s="95"/>
      <c r="AD76" s="95"/>
      <c r="AE76" s="95"/>
      <c r="AF76" s="95"/>
      <c r="AG76" s="74">
        <f t="shared" si="2"/>
        <v>0</v>
      </c>
      <c r="AH76" s="74">
        <f t="shared" si="48"/>
        <v>0</v>
      </c>
      <c r="AI76" s="95"/>
      <c r="AJ76" s="115"/>
      <c r="AK76" s="95"/>
      <c r="AL76" s="95"/>
      <c r="AM76" s="95"/>
      <c r="AN76" s="95"/>
      <c r="AO76" s="95"/>
    </row>
    <row r="77" spans="1:41" ht="21" x14ac:dyDescent="0.15">
      <c r="A77" s="63" t="s">
        <v>88</v>
      </c>
      <c r="B77" s="101" t="s">
        <v>80</v>
      </c>
      <c r="C77" s="388" t="s">
        <v>76</v>
      </c>
      <c r="D77" s="387" t="s">
        <v>649</v>
      </c>
      <c r="E77" s="115"/>
      <c r="F77" s="115"/>
      <c r="G77" s="115"/>
      <c r="H77" s="115"/>
      <c r="I77" s="74">
        <f t="shared" ref="I77:I140" si="49">IF(E77&gt;0,H77/E77,0)</f>
        <v>0</v>
      </c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74">
        <f t="shared" ref="T77:T140" si="50">IF(P77&gt;0,S77/P77,0)</f>
        <v>0</v>
      </c>
      <c r="U77" s="115"/>
      <c r="V77" s="115"/>
      <c r="W77" s="115"/>
      <c r="X77" s="115"/>
      <c r="Y77" s="115"/>
      <c r="Z77" s="115"/>
      <c r="AA77" s="95"/>
      <c r="AB77" s="95"/>
      <c r="AC77" s="95"/>
      <c r="AD77" s="95"/>
      <c r="AE77" s="95"/>
      <c r="AF77" s="95"/>
      <c r="AG77" s="74">
        <f t="shared" ref="AG77:AG140" si="51">IF(AA77&gt;0,AE77/AA77,0)</f>
        <v>0</v>
      </c>
      <c r="AH77" s="74">
        <f t="shared" si="48"/>
        <v>0</v>
      </c>
      <c r="AI77" s="95"/>
      <c r="AJ77" s="115"/>
      <c r="AK77" s="95"/>
      <c r="AL77" s="95"/>
      <c r="AM77" s="95"/>
      <c r="AN77" s="95"/>
      <c r="AO77" s="95"/>
    </row>
    <row r="78" spans="1:41" x14ac:dyDescent="0.15">
      <c r="A78" s="63" t="s">
        <v>585</v>
      </c>
      <c r="B78" s="101" t="s">
        <v>81</v>
      </c>
      <c r="C78" s="388" t="s">
        <v>77</v>
      </c>
      <c r="D78" s="387" t="s">
        <v>650</v>
      </c>
      <c r="E78" s="115"/>
      <c r="F78" s="115"/>
      <c r="G78" s="115"/>
      <c r="H78" s="115"/>
      <c r="I78" s="74">
        <f t="shared" si="49"/>
        <v>0</v>
      </c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74">
        <f t="shared" si="50"/>
        <v>0</v>
      </c>
      <c r="U78" s="115"/>
      <c r="V78" s="115"/>
      <c r="W78" s="115"/>
      <c r="X78" s="115"/>
      <c r="Y78" s="115"/>
      <c r="Z78" s="115"/>
      <c r="AA78" s="95"/>
      <c r="AB78" s="95"/>
      <c r="AC78" s="95"/>
      <c r="AD78" s="95"/>
      <c r="AE78" s="95"/>
      <c r="AF78" s="95"/>
      <c r="AG78" s="74">
        <f t="shared" si="51"/>
        <v>0</v>
      </c>
      <c r="AH78" s="74">
        <f t="shared" si="48"/>
        <v>0</v>
      </c>
      <c r="AI78" s="95"/>
      <c r="AJ78" s="115"/>
      <c r="AK78" s="95"/>
      <c r="AL78" s="95"/>
      <c r="AM78" s="95"/>
      <c r="AN78" s="95"/>
      <c r="AO78" s="95"/>
    </row>
    <row r="79" spans="1:41" s="320" customFormat="1" x14ac:dyDescent="0.15">
      <c r="A79" s="319" t="s">
        <v>1824</v>
      </c>
      <c r="B79" s="101" t="s">
        <v>1937</v>
      </c>
      <c r="C79" s="388" t="s">
        <v>1938</v>
      </c>
      <c r="D79" s="272"/>
      <c r="E79" s="115"/>
      <c r="F79" s="115"/>
      <c r="G79" s="115"/>
      <c r="H79" s="115"/>
      <c r="I79" s="74">
        <f t="shared" si="49"/>
        <v>0</v>
      </c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74">
        <f t="shared" si="50"/>
        <v>0</v>
      </c>
      <c r="U79" s="115"/>
      <c r="V79" s="115"/>
      <c r="W79" s="115"/>
      <c r="X79" s="115"/>
      <c r="Y79" s="115"/>
      <c r="Z79" s="115"/>
      <c r="AA79" s="95"/>
      <c r="AB79" s="95"/>
      <c r="AC79" s="95"/>
      <c r="AD79" s="95"/>
      <c r="AE79" s="95"/>
      <c r="AF79" s="95"/>
      <c r="AG79" s="74">
        <f t="shared" si="51"/>
        <v>0</v>
      </c>
      <c r="AH79" s="74">
        <f t="shared" si="48"/>
        <v>0</v>
      </c>
      <c r="AI79" s="95"/>
      <c r="AJ79" s="115"/>
      <c r="AK79" s="95"/>
      <c r="AL79" s="95"/>
      <c r="AM79" s="95"/>
      <c r="AN79" s="95"/>
      <c r="AO79" s="95"/>
    </row>
    <row r="80" spans="1:41" ht="21" x14ac:dyDescent="0.15">
      <c r="A80" s="82" t="s">
        <v>448</v>
      </c>
      <c r="B80" s="101" t="s">
        <v>344</v>
      </c>
      <c r="C80" s="388" t="s">
        <v>164</v>
      </c>
      <c r="D80" s="389" t="s">
        <v>651</v>
      </c>
      <c r="E80" s="115">
        <f>E81+E82</f>
        <v>0</v>
      </c>
      <c r="F80" s="115">
        <f>F81+F82</f>
        <v>0</v>
      </c>
      <c r="G80" s="115">
        <f>G81+G82</f>
        <v>0</v>
      </c>
      <c r="H80" s="115">
        <f>H81+H82</f>
        <v>0</v>
      </c>
      <c r="I80" s="74">
        <f t="shared" si="49"/>
        <v>0</v>
      </c>
      <c r="J80" s="454" t="s">
        <v>976</v>
      </c>
      <c r="K80" s="454" t="s">
        <v>976</v>
      </c>
      <c r="L80" s="454" t="s">
        <v>976</v>
      </c>
      <c r="M80" s="454" t="s">
        <v>976</v>
      </c>
      <c r="N80" s="454" t="s">
        <v>976</v>
      </c>
      <c r="O80" s="454" t="s">
        <v>976</v>
      </c>
      <c r="P80" s="115">
        <f>P81+P82</f>
        <v>0</v>
      </c>
      <c r="Q80" s="115">
        <f>Q81+Q82</f>
        <v>0</v>
      </c>
      <c r="R80" s="115">
        <f>R81+R82</f>
        <v>0</v>
      </c>
      <c r="S80" s="115">
        <f>S81+S82</f>
        <v>0</v>
      </c>
      <c r="T80" s="74">
        <f t="shared" si="50"/>
        <v>0</v>
      </c>
      <c r="U80" s="221" t="s">
        <v>1</v>
      </c>
      <c r="V80" s="454" t="s">
        <v>976</v>
      </c>
      <c r="W80" s="221" t="s">
        <v>1</v>
      </c>
      <c r="X80" s="221" t="s">
        <v>1</v>
      </c>
      <c r="Y80" s="221" t="s">
        <v>1</v>
      </c>
      <c r="Z80" s="221" t="s">
        <v>1</v>
      </c>
      <c r="AA80" s="115">
        <f t="shared" ref="AA80:AF80" si="52">AA81+AA82</f>
        <v>0</v>
      </c>
      <c r="AB80" s="115">
        <f t="shared" si="52"/>
        <v>0</v>
      </c>
      <c r="AC80" s="115">
        <f t="shared" si="52"/>
        <v>0</v>
      </c>
      <c r="AD80" s="115">
        <f t="shared" si="52"/>
        <v>0</v>
      </c>
      <c r="AE80" s="115">
        <f t="shared" si="52"/>
        <v>0</v>
      </c>
      <c r="AF80" s="115">
        <f t="shared" si="52"/>
        <v>0</v>
      </c>
      <c r="AG80" s="74">
        <f t="shared" si="51"/>
        <v>0</v>
      </c>
      <c r="AH80" s="74">
        <f t="shared" si="48"/>
        <v>0</v>
      </c>
      <c r="AI80" s="342" t="s">
        <v>1</v>
      </c>
      <c r="AJ80" s="454" t="s">
        <v>976</v>
      </c>
      <c r="AK80" s="342" t="s">
        <v>1</v>
      </c>
      <c r="AL80" s="342" t="s">
        <v>1</v>
      </c>
      <c r="AM80" s="342" t="s">
        <v>1</v>
      </c>
      <c r="AN80" s="342" t="s">
        <v>1</v>
      </c>
      <c r="AO80" s="342" t="s">
        <v>1</v>
      </c>
    </row>
    <row r="81" spans="1:41" ht="31.5" x14ac:dyDescent="0.15">
      <c r="A81" s="63" t="s">
        <v>586</v>
      </c>
      <c r="B81" s="101" t="s">
        <v>405</v>
      </c>
      <c r="C81" s="388" t="s">
        <v>254</v>
      </c>
      <c r="D81" s="387" t="s">
        <v>469</v>
      </c>
      <c r="E81" s="115"/>
      <c r="F81" s="115"/>
      <c r="G81" s="115"/>
      <c r="H81" s="115"/>
      <c r="I81" s="74">
        <f t="shared" si="49"/>
        <v>0</v>
      </c>
      <c r="J81" s="221" t="s">
        <v>1</v>
      </c>
      <c r="K81" s="368" t="s">
        <v>976</v>
      </c>
      <c r="L81" s="221" t="s">
        <v>1</v>
      </c>
      <c r="M81" s="221" t="s">
        <v>1</v>
      </c>
      <c r="N81" s="221" t="s">
        <v>1</v>
      </c>
      <c r="O81" s="221" t="s">
        <v>1</v>
      </c>
      <c r="P81" s="115"/>
      <c r="Q81" s="115"/>
      <c r="R81" s="115"/>
      <c r="S81" s="115"/>
      <c r="T81" s="74">
        <f t="shared" si="50"/>
        <v>0</v>
      </c>
      <c r="U81" s="221" t="s">
        <v>1</v>
      </c>
      <c r="V81" s="368" t="s">
        <v>976</v>
      </c>
      <c r="W81" s="221" t="s">
        <v>1</v>
      </c>
      <c r="X81" s="221" t="s">
        <v>1</v>
      </c>
      <c r="Y81" s="221" t="s">
        <v>1</v>
      </c>
      <c r="Z81" s="221" t="s">
        <v>1</v>
      </c>
      <c r="AA81" s="95"/>
      <c r="AB81" s="95"/>
      <c r="AC81" s="95"/>
      <c r="AD81" s="95"/>
      <c r="AE81" s="95"/>
      <c r="AF81" s="95"/>
      <c r="AG81" s="74">
        <f t="shared" si="51"/>
        <v>0</v>
      </c>
      <c r="AH81" s="74">
        <f t="shared" si="48"/>
        <v>0</v>
      </c>
      <c r="AI81" s="342" t="s">
        <v>1</v>
      </c>
      <c r="AJ81" s="368" t="s">
        <v>976</v>
      </c>
      <c r="AK81" s="342" t="s">
        <v>1</v>
      </c>
      <c r="AL81" s="342" t="s">
        <v>1</v>
      </c>
      <c r="AM81" s="342" t="s">
        <v>1</v>
      </c>
      <c r="AN81" s="342" t="s">
        <v>1</v>
      </c>
      <c r="AO81" s="342" t="s">
        <v>1</v>
      </c>
    </row>
    <row r="82" spans="1:41" s="320" customFormat="1" x14ac:dyDescent="0.15">
      <c r="A82" s="319" t="s">
        <v>1827</v>
      </c>
      <c r="B82" s="101" t="s">
        <v>406</v>
      </c>
      <c r="C82" s="388" t="s">
        <v>255</v>
      </c>
      <c r="D82" s="272"/>
      <c r="E82" s="115"/>
      <c r="F82" s="115"/>
      <c r="G82" s="115"/>
      <c r="H82" s="115"/>
      <c r="I82" s="74">
        <f t="shared" si="49"/>
        <v>0</v>
      </c>
      <c r="J82" s="221" t="s">
        <v>976</v>
      </c>
      <c r="K82" s="221" t="s">
        <v>976</v>
      </c>
      <c r="L82" s="221" t="s">
        <v>976</v>
      </c>
      <c r="M82" s="221" t="s">
        <v>976</v>
      </c>
      <c r="N82" s="221" t="s">
        <v>976</v>
      </c>
      <c r="O82" s="221" t="s">
        <v>976</v>
      </c>
      <c r="P82" s="115"/>
      <c r="Q82" s="115"/>
      <c r="R82" s="115"/>
      <c r="S82" s="115"/>
      <c r="T82" s="74">
        <f t="shared" si="50"/>
        <v>0</v>
      </c>
      <c r="U82" s="221" t="s">
        <v>1</v>
      </c>
      <c r="V82" s="221" t="s">
        <v>976</v>
      </c>
      <c r="W82" s="221" t="s">
        <v>1</v>
      </c>
      <c r="X82" s="221" t="s">
        <v>1</v>
      </c>
      <c r="Y82" s="221" t="s">
        <v>1</v>
      </c>
      <c r="Z82" s="221" t="s">
        <v>1</v>
      </c>
      <c r="AA82" s="95"/>
      <c r="AB82" s="95"/>
      <c r="AC82" s="95"/>
      <c r="AD82" s="95"/>
      <c r="AE82" s="95"/>
      <c r="AF82" s="95"/>
      <c r="AG82" s="74">
        <f t="shared" si="51"/>
        <v>0</v>
      </c>
      <c r="AH82" s="74">
        <f t="shared" si="48"/>
        <v>0</v>
      </c>
      <c r="AI82" s="221" t="s">
        <v>1</v>
      </c>
      <c r="AJ82" s="221" t="s">
        <v>976</v>
      </c>
      <c r="AK82" s="221" t="s">
        <v>1</v>
      </c>
      <c r="AL82" s="221" t="s">
        <v>1</v>
      </c>
      <c r="AM82" s="221" t="s">
        <v>1</v>
      </c>
      <c r="AN82" s="221" t="s">
        <v>1</v>
      </c>
      <c r="AO82" s="221" t="s">
        <v>1</v>
      </c>
    </row>
    <row r="83" spans="1:41" x14ac:dyDescent="0.15">
      <c r="A83" s="82" t="s">
        <v>449</v>
      </c>
      <c r="B83" s="101" t="s">
        <v>345</v>
      </c>
      <c r="C83" s="388" t="s">
        <v>165</v>
      </c>
      <c r="D83" s="389" t="s">
        <v>658</v>
      </c>
      <c r="E83" s="115">
        <f>E84+E88+E89+E93+E96+E99+E103+E106+E110+E113+E114+E115</f>
        <v>0</v>
      </c>
      <c r="F83" s="115">
        <f>F84+F88+F89+F93+F96+F99+F103+F106+F110+F113+F114+F115</f>
        <v>0</v>
      </c>
      <c r="G83" s="115">
        <f>G84+G88+G89+G93+G96+G99+G103+G106+G110+G113+G114+G115</f>
        <v>0</v>
      </c>
      <c r="H83" s="115">
        <f>H84+H88+H89+H93+H96+H99+H103+H106+H110+H113+H114+H115</f>
        <v>0</v>
      </c>
      <c r="I83" s="74">
        <f t="shared" si="49"/>
        <v>0</v>
      </c>
      <c r="J83" s="115">
        <f t="shared" ref="J83:S83" si="53">J84+J88+J89+J93+J96+J99+J103+J106+J110+J113+J114+J115</f>
        <v>0</v>
      </c>
      <c r="K83" s="115">
        <f>K84+K88+K89+K93+K96+K99+K103+K106+K110+K113+K114+K115</f>
        <v>0</v>
      </c>
      <c r="L83" s="115">
        <f t="shared" si="53"/>
        <v>0</v>
      </c>
      <c r="M83" s="115">
        <f t="shared" si="53"/>
        <v>0</v>
      </c>
      <c r="N83" s="115">
        <f t="shared" si="53"/>
        <v>0</v>
      </c>
      <c r="O83" s="115">
        <f t="shared" si="53"/>
        <v>0</v>
      </c>
      <c r="P83" s="115">
        <f t="shared" si="53"/>
        <v>0</v>
      </c>
      <c r="Q83" s="115">
        <f t="shared" si="53"/>
        <v>0</v>
      </c>
      <c r="R83" s="115">
        <f t="shared" si="53"/>
        <v>0</v>
      </c>
      <c r="S83" s="115">
        <f t="shared" si="53"/>
        <v>0</v>
      </c>
      <c r="T83" s="74">
        <f t="shared" si="50"/>
        <v>0</v>
      </c>
      <c r="U83" s="115">
        <f t="shared" ref="U83:AF83" si="54">U84+U88+U89+U93+U96+U99+U103+U106+U110+U113+U114+U115</f>
        <v>0</v>
      </c>
      <c r="V83" s="115">
        <f>V84+V88+V89+V93+V96+V99+V103+V106+V110+V113+V114+V115</f>
        <v>0</v>
      </c>
      <c r="W83" s="115">
        <f t="shared" si="54"/>
        <v>0</v>
      </c>
      <c r="X83" s="115">
        <f t="shared" si="54"/>
        <v>0</v>
      </c>
      <c r="Y83" s="115">
        <f t="shared" si="54"/>
        <v>0</v>
      </c>
      <c r="Z83" s="115">
        <f t="shared" si="54"/>
        <v>0</v>
      </c>
      <c r="AA83" s="115">
        <f t="shared" si="54"/>
        <v>0</v>
      </c>
      <c r="AB83" s="115">
        <f t="shared" si="54"/>
        <v>0</v>
      </c>
      <c r="AC83" s="115">
        <f t="shared" si="54"/>
        <v>0</v>
      </c>
      <c r="AD83" s="115">
        <f t="shared" si="54"/>
        <v>0</v>
      </c>
      <c r="AE83" s="115">
        <f t="shared" si="54"/>
        <v>0</v>
      </c>
      <c r="AF83" s="115">
        <f t="shared" si="54"/>
        <v>0</v>
      </c>
      <c r="AG83" s="74">
        <f t="shared" si="51"/>
        <v>0</v>
      </c>
      <c r="AH83" s="74">
        <f t="shared" si="48"/>
        <v>0</v>
      </c>
      <c r="AI83" s="115">
        <f t="shared" ref="AI83:AO83" si="55">AI84+AI88+AI89+AI93+AI96+AI99+AI103+AI106+AI110+AI113+AI114+AI115</f>
        <v>0</v>
      </c>
      <c r="AJ83" s="115">
        <f>AJ84+AJ88+AJ89+AJ93+AJ96+AJ99+AJ103+AJ106+AJ110+AJ113+AJ114+AJ115</f>
        <v>0</v>
      </c>
      <c r="AK83" s="115">
        <f t="shared" si="55"/>
        <v>0</v>
      </c>
      <c r="AL83" s="115">
        <f t="shared" si="55"/>
        <v>0</v>
      </c>
      <c r="AM83" s="115">
        <f t="shared" si="55"/>
        <v>0</v>
      </c>
      <c r="AN83" s="115">
        <f t="shared" si="55"/>
        <v>0</v>
      </c>
      <c r="AO83" s="115">
        <f t="shared" si="55"/>
        <v>0</v>
      </c>
    </row>
    <row r="84" spans="1:41" ht="21" x14ac:dyDescent="0.15">
      <c r="A84" s="63" t="s">
        <v>614</v>
      </c>
      <c r="B84" s="101" t="s">
        <v>346</v>
      </c>
      <c r="C84" s="388" t="s">
        <v>166</v>
      </c>
      <c r="D84" s="387" t="s">
        <v>470</v>
      </c>
      <c r="E84" s="115">
        <f>E85+E86+E87</f>
        <v>0</v>
      </c>
      <c r="F84" s="115">
        <f>F85+F86+F87</f>
        <v>0</v>
      </c>
      <c r="G84" s="115">
        <f>G85+G86+G87</f>
        <v>0</v>
      </c>
      <c r="H84" s="115">
        <f>H85+H86+H87</f>
        <v>0</v>
      </c>
      <c r="I84" s="74">
        <f t="shared" si="49"/>
        <v>0</v>
      </c>
      <c r="J84" s="115">
        <f t="shared" ref="J84:S84" si="56">J85+J86+J87</f>
        <v>0</v>
      </c>
      <c r="K84" s="115">
        <f>K85+K86+K87</f>
        <v>0</v>
      </c>
      <c r="L84" s="115">
        <f t="shared" si="56"/>
        <v>0</v>
      </c>
      <c r="M84" s="115">
        <f t="shared" si="56"/>
        <v>0</v>
      </c>
      <c r="N84" s="115">
        <f t="shared" si="56"/>
        <v>0</v>
      </c>
      <c r="O84" s="115">
        <f t="shared" si="56"/>
        <v>0</v>
      </c>
      <c r="P84" s="115">
        <f t="shared" si="56"/>
        <v>0</v>
      </c>
      <c r="Q84" s="115">
        <f t="shared" si="56"/>
        <v>0</v>
      </c>
      <c r="R84" s="115">
        <f t="shared" si="56"/>
        <v>0</v>
      </c>
      <c r="S84" s="115">
        <f t="shared" si="56"/>
        <v>0</v>
      </c>
      <c r="T84" s="74">
        <f t="shared" si="50"/>
        <v>0</v>
      </c>
      <c r="U84" s="115">
        <f t="shared" ref="U84:AF84" si="57">U85+U86+U87</f>
        <v>0</v>
      </c>
      <c r="V84" s="115">
        <f>V85+V86+V87</f>
        <v>0</v>
      </c>
      <c r="W84" s="115">
        <f t="shared" si="57"/>
        <v>0</v>
      </c>
      <c r="X84" s="115">
        <f t="shared" si="57"/>
        <v>0</v>
      </c>
      <c r="Y84" s="115">
        <f t="shared" si="57"/>
        <v>0</v>
      </c>
      <c r="Z84" s="115">
        <f t="shared" si="57"/>
        <v>0</v>
      </c>
      <c r="AA84" s="115">
        <f t="shared" si="57"/>
        <v>0</v>
      </c>
      <c r="AB84" s="115">
        <f t="shared" si="57"/>
        <v>0</v>
      </c>
      <c r="AC84" s="115">
        <f t="shared" si="57"/>
        <v>0</v>
      </c>
      <c r="AD84" s="115">
        <f t="shared" si="57"/>
        <v>0</v>
      </c>
      <c r="AE84" s="115">
        <f t="shared" si="57"/>
        <v>0</v>
      </c>
      <c r="AF84" s="115">
        <f t="shared" si="57"/>
        <v>0</v>
      </c>
      <c r="AG84" s="74">
        <f t="shared" si="51"/>
        <v>0</v>
      </c>
      <c r="AH84" s="74">
        <f t="shared" si="48"/>
        <v>0</v>
      </c>
      <c r="AI84" s="115">
        <f t="shared" ref="AI84:AO84" si="58">AI85+AI86+AI87</f>
        <v>0</v>
      </c>
      <c r="AJ84" s="115">
        <f>AJ85+AJ86+AJ87</f>
        <v>0</v>
      </c>
      <c r="AK84" s="115">
        <f t="shared" si="58"/>
        <v>0</v>
      </c>
      <c r="AL84" s="115">
        <f t="shared" si="58"/>
        <v>0</v>
      </c>
      <c r="AM84" s="115">
        <f t="shared" si="58"/>
        <v>0</v>
      </c>
      <c r="AN84" s="115">
        <f t="shared" si="58"/>
        <v>0</v>
      </c>
      <c r="AO84" s="115">
        <f t="shared" si="58"/>
        <v>0</v>
      </c>
    </row>
    <row r="85" spans="1:41" x14ac:dyDescent="0.15">
      <c r="A85" s="63" t="s">
        <v>587</v>
      </c>
      <c r="B85" s="101" t="s">
        <v>459</v>
      </c>
      <c r="C85" s="388" t="s">
        <v>454</v>
      </c>
      <c r="D85" s="387" t="s">
        <v>471</v>
      </c>
      <c r="E85" s="115"/>
      <c r="F85" s="115"/>
      <c r="G85" s="115"/>
      <c r="H85" s="115"/>
      <c r="I85" s="74">
        <f t="shared" si="49"/>
        <v>0</v>
      </c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74">
        <f t="shared" si="50"/>
        <v>0</v>
      </c>
      <c r="U85" s="115"/>
      <c r="V85" s="115"/>
      <c r="W85" s="115"/>
      <c r="X85" s="115"/>
      <c r="Y85" s="115"/>
      <c r="Z85" s="115"/>
      <c r="AA85" s="95"/>
      <c r="AB85" s="95"/>
      <c r="AC85" s="95"/>
      <c r="AD85" s="95"/>
      <c r="AE85" s="95"/>
      <c r="AF85" s="95"/>
      <c r="AG85" s="74">
        <f t="shared" si="51"/>
        <v>0</v>
      </c>
      <c r="AH85" s="74">
        <f t="shared" si="48"/>
        <v>0</v>
      </c>
      <c r="AI85" s="95"/>
      <c r="AJ85" s="115"/>
      <c r="AK85" s="95"/>
      <c r="AL85" s="95"/>
      <c r="AM85" s="95"/>
      <c r="AN85" s="95"/>
      <c r="AO85" s="95"/>
    </row>
    <row r="86" spans="1:41" x14ac:dyDescent="0.15">
      <c r="A86" s="63" t="s">
        <v>588</v>
      </c>
      <c r="B86" s="101" t="s">
        <v>590</v>
      </c>
      <c r="C86" s="388" t="s">
        <v>589</v>
      </c>
      <c r="D86" s="387" t="s">
        <v>472</v>
      </c>
      <c r="E86" s="115"/>
      <c r="F86" s="115"/>
      <c r="G86" s="115"/>
      <c r="H86" s="115"/>
      <c r="I86" s="74">
        <f t="shared" si="49"/>
        <v>0</v>
      </c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74">
        <f t="shared" si="50"/>
        <v>0</v>
      </c>
      <c r="U86" s="115"/>
      <c r="V86" s="115"/>
      <c r="W86" s="115"/>
      <c r="X86" s="115"/>
      <c r="Y86" s="115"/>
      <c r="Z86" s="115"/>
      <c r="AA86" s="95"/>
      <c r="AB86" s="95"/>
      <c r="AC86" s="95"/>
      <c r="AD86" s="95"/>
      <c r="AE86" s="95"/>
      <c r="AF86" s="95"/>
      <c r="AG86" s="74">
        <f t="shared" si="51"/>
        <v>0</v>
      </c>
      <c r="AH86" s="74">
        <f t="shared" si="48"/>
        <v>0</v>
      </c>
      <c r="AI86" s="95"/>
      <c r="AJ86" s="115"/>
      <c r="AK86" s="95"/>
      <c r="AL86" s="95"/>
      <c r="AM86" s="95"/>
      <c r="AN86" s="95"/>
      <c r="AO86" s="95"/>
    </row>
    <row r="87" spans="1:41" s="320" customFormat="1" x14ac:dyDescent="0.15">
      <c r="A87" s="319" t="s">
        <v>1829</v>
      </c>
      <c r="B87" s="101" t="s">
        <v>1939</v>
      </c>
      <c r="C87" s="388" t="s">
        <v>1940</v>
      </c>
      <c r="D87" s="272"/>
      <c r="E87" s="115"/>
      <c r="F87" s="115"/>
      <c r="G87" s="115"/>
      <c r="H87" s="115"/>
      <c r="I87" s="74">
        <f t="shared" si="49"/>
        <v>0</v>
      </c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74">
        <f t="shared" si="50"/>
        <v>0</v>
      </c>
      <c r="U87" s="115"/>
      <c r="V87" s="115"/>
      <c r="W87" s="115"/>
      <c r="X87" s="115"/>
      <c r="Y87" s="115"/>
      <c r="Z87" s="115"/>
      <c r="AA87" s="95"/>
      <c r="AB87" s="95"/>
      <c r="AC87" s="95"/>
      <c r="AD87" s="95"/>
      <c r="AE87" s="95"/>
      <c r="AF87" s="95"/>
      <c r="AG87" s="74">
        <f t="shared" si="51"/>
        <v>0</v>
      </c>
      <c r="AH87" s="74">
        <f t="shared" si="48"/>
        <v>0</v>
      </c>
      <c r="AI87" s="95"/>
      <c r="AJ87" s="115"/>
      <c r="AK87" s="95"/>
      <c r="AL87" s="95"/>
      <c r="AM87" s="95"/>
      <c r="AN87" s="95"/>
      <c r="AO87" s="95"/>
    </row>
    <row r="88" spans="1:41" ht="31.5" x14ac:dyDescent="0.15">
      <c r="A88" s="63" t="s">
        <v>709</v>
      </c>
      <c r="B88" s="101" t="s">
        <v>347</v>
      </c>
      <c r="C88" s="388" t="s">
        <v>168</v>
      </c>
      <c r="D88" s="387" t="s">
        <v>881</v>
      </c>
      <c r="E88" s="115"/>
      <c r="F88" s="115"/>
      <c r="G88" s="115"/>
      <c r="H88" s="115"/>
      <c r="I88" s="74">
        <f t="shared" si="49"/>
        <v>0</v>
      </c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74">
        <f t="shared" si="50"/>
        <v>0</v>
      </c>
      <c r="U88" s="115"/>
      <c r="V88" s="115"/>
      <c r="W88" s="115"/>
      <c r="X88" s="115"/>
      <c r="Y88" s="115"/>
      <c r="Z88" s="115"/>
      <c r="AA88" s="95"/>
      <c r="AB88" s="95"/>
      <c r="AC88" s="95"/>
      <c r="AD88" s="95"/>
      <c r="AE88" s="95"/>
      <c r="AF88" s="95"/>
      <c r="AG88" s="74">
        <f t="shared" si="51"/>
        <v>0</v>
      </c>
      <c r="AH88" s="74">
        <f t="shared" si="48"/>
        <v>0</v>
      </c>
      <c r="AI88" s="95"/>
      <c r="AJ88" s="115"/>
      <c r="AK88" s="95"/>
      <c r="AL88" s="95"/>
      <c r="AM88" s="95"/>
      <c r="AN88" s="95"/>
      <c r="AO88" s="95"/>
    </row>
    <row r="89" spans="1:41" ht="21" x14ac:dyDescent="0.15">
      <c r="A89" s="63" t="s">
        <v>710</v>
      </c>
      <c r="B89" s="101" t="s">
        <v>348</v>
      </c>
      <c r="C89" s="388" t="s">
        <v>169</v>
      </c>
      <c r="D89" s="387" t="s">
        <v>882</v>
      </c>
      <c r="E89" s="115">
        <f>E90+E91+E92</f>
        <v>0</v>
      </c>
      <c r="F89" s="115">
        <f>F90+F91+F92</f>
        <v>0</v>
      </c>
      <c r="G89" s="115">
        <f>G90+G91+G92</f>
        <v>0</v>
      </c>
      <c r="H89" s="115">
        <f>H90+H91+H92</f>
        <v>0</v>
      </c>
      <c r="I89" s="74">
        <f t="shared" si="49"/>
        <v>0</v>
      </c>
      <c r="J89" s="115">
        <f t="shared" ref="J89:S89" si="59">J90+J91+J92</f>
        <v>0</v>
      </c>
      <c r="K89" s="115">
        <f>K91+K92+K93</f>
        <v>0</v>
      </c>
      <c r="L89" s="115">
        <f t="shared" si="59"/>
        <v>0</v>
      </c>
      <c r="M89" s="115">
        <f t="shared" si="59"/>
        <v>0</v>
      </c>
      <c r="N89" s="115">
        <f t="shared" si="59"/>
        <v>0</v>
      </c>
      <c r="O89" s="115">
        <f t="shared" si="59"/>
        <v>0</v>
      </c>
      <c r="P89" s="115">
        <f t="shared" si="59"/>
        <v>0</v>
      </c>
      <c r="Q89" s="115">
        <f t="shared" si="59"/>
        <v>0</v>
      </c>
      <c r="R89" s="115">
        <f t="shared" si="59"/>
        <v>0</v>
      </c>
      <c r="S89" s="115">
        <f t="shared" si="59"/>
        <v>0</v>
      </c>
      <c r="T89" s="74">
        <f t="shared" si="50"/>
        <v>0</v>
      </c>
      <c r="U89" s="115">
        <f t="shared" ref="U89:Z89" si="60">U90+U91+U92</f>
        <v>0</v>
      </c>
      <c r="V89" s="115">
        <f>V91+V92+V93</f>
        <v>0</v>
      </c>
      <c r="W89" s="115">
        <f t="shared" si="60"/>
        <v>0</v>
      </c>
      <c r="X89" s="115">
        <f t="shared" si="60"/>
        <v>0</v>
      </c>
      <c r="Y89" s="115">
        <f t="shared" si="60"/>
        <v>0</v>
      </c>
      <c r="Z89" s="115">
        <f t="shared" si="60"/>
        <v>0</v>
      </c>
      <c r="AA89" s="115">
        <f t="shared" ref="AA89:AG89" si="61">AA91+AA92</f>
        <v>0</v>
      </c>
      <c r="AB89" s="115">
        <f t="shared" si="61"/>
        <v>0</v>
      </c>
      <c r="AC89" s="115">
        <f t="shared" si="61"/>
        <v>0</v>
      </c>
      <c r="AD89" s="115">
        <f t="shared" si="61"/>
        <v>0</v>
      </c>
      <c r="AE89" s="115">
        <f t="shared" si="61"/>
        <v>0</v>
      </c>
      <c r="AF89" s="115">
        <f t="shared" si="61"/>
        <v>0</v>
      </c>
      <c r="AG89" s="115">
        <f t="shared" si="61"/>
        <v>0</v>
      </c>
      <c r="AH89" s="115">
        <f t="shared" ref="AH89:AO89" si="62">AH91+AH92</f>
        <v>0</v>
      </c>
      <c r="AI89" s="115">
        <f t="shared" si="62"/>
        <v>0</v>
      </c>
      <c r="AJ89" s="115">
        <f t="shared" si="62"/>
        <v>0</v>
      </c>
      <c r="AK89" s="115">
        <f t="shared" si="62"/>
        <v>0</v>
      </c>
      <c r="AL89" s="115">
        <f t="shared" si="62"/>
        <v>0</v>
      </c>
      <c r="AM89" s="115">
        <f t="shared" si="62"/>
        <v>0</v>
      </c>
      <c r="AN89" s="115">
        <f t="shared" si="62"/>
        <v>0</v>
      </c>
      <c r="AO89" s="115">
        <f t="shared" si="62"/>
        <v>0</v>
      </c>
    </row>
    <row r="90" spans="1:41" x14ac:dyDescent="0.15">
      <c r="A90" s="63" t="s">
        <v>1262</v>
      </c>
      <c r="B90" s="101" t="s">
        <v>408</v>
      </c>
      <c r="C90" s="388" t="s">
        <v>257</v>
      </c>
      <c r="D90" s="387" t="s">
        <v>296</v>
      </c>
      <c r="E90" s="115"/>
      <c r="F90" s="115"/>
      <c r="G90" s="115"/>
      <c r="H90" s="115"/>
      <c r="I90" s="74">
        <f t="shared" si="49"/>
        <v>0</v>
      </c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74">
        <f t="shared" si="50"/>
        <v>0</v>
      </c>
      <c r="U90" s="115"/>
      <c r="V90" s="115"/>
      <c r="W90" s="115"/>
      <c r="X90" s="115"/>
      <c r="Y90" s="115"/>
      <c r="Z90" s="115"/>
      <c r="AA90" s="95" t="s">
        <v>976</v>
      </c>
      <c r="AB90" s="95" t="s">
        <v>976</v>
      </c>
      <c r="AC90" s="95" t="s">
        <v>976</v>
      </c>
      <c r="AD90" s="95" t="s">
        <v>976</v>
      </c>
      <c r="AE90" s="95" t="s">
        <v>976</v>
      </c>
      <c r="AF90" s="95" t="s">
        <v>976</v>
      </c>
      <c r="AG90" s="74" t="s">
        <v>976</v>
      </c>
      <c r="AH90" s="74" t="s">
        <v>976</v>
      </c>
      <c r="AI90" s="95" t="s">
        <v>976</v>
      </c>
      <c r="AJ90" s="115" t="s">
        <v>547</v>
      </c>
      <c r="AK90" s="95" t="s">
        <v>976</v>
      </c>
      <c r="AL90" s="95" t="s">
        <v>976</v>
      </c>
      <c r="AM90" s="95" t="s">
        <v>976</v>
      </c>
      <c r="AN90" s="95" t="s">
        <v>976</v>
      </c>
      <c r="AO90" s="95" t="s">
        <v>976</v>
      </c>
    </row>
    <row r="91" spans="1:41" ht="21" x14ac:dyDescent="0.15">
      <c r="A91" s="63" t="s">
        <v>1263</v>
      </c>
      <c r="B91" s="101" t="s">
        <v>409</v>
      </c>
      <c r="C91" s="388" t="s">
        <v>258</v>
      </c>
      <c r="D91" s="387" t="s">
        <v>473</v>
      </c>
      <c r="E91" s="115"/>
      <c r="F91" s="115"/>
      <c r="G91" s="115"/>
      <c r="H91" s="115"/>
      <c r="I91" s="74">
        <f t="shared" si="49"/>
        <v>0</v>
      </c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74">
        <f t="shared" si="50"/>
        <v>0</v>
      </c>
      <c r="U91" s="115"/>
      <c r="V91" s="115"/>
      <c r="W91" s="115"/>
      <c r="X91" s="115"/>
      <c r="Y91" s="115"/>
      <c r="Z91" s="115"/>
      <c r="AA91" s="95"/>
      <c r="AB91" s="95"/>
      <c r="AC91" s="95"/>
      <c r="AD91" s="95"/>
      <c r="AE91" s="95"/>
      <c r="AF91" s="95"/>
      <c r="AG91" s="74">
        <f t="shared" si="51"/>
        <v>0</v>
      </c>
      <c r="AH91" s="74">
        <f t="shared" si="48"/>
        <v>0</v>
      </c>
      <c r="AI91" s="95"/>
      <c r="AJ91" s="115"/>
      <c r="AK91" s="95"/>
      <c r="AL91" s="95"/>
      <c r="AM91" s="95"/>
      <c r="AN91" s="95"/>
      <c r="AO91" s="95"/>
    </row>
    <row r="92" spans="1:41" s="320" customFormat="1" x14ac:dyDescent="0.15">
      <c r="A92" s="319" t="s">
        <v>1830</v>
      </c>
      <c r="B92" s="101" t="s">
        <v>1941</v>
      </c>
      <c r="C92" s="388" t="s">
        <v>1942</v>
      </c>
      <c r="D92" s="272"/>
      <c r="E92" s="115"/>
      <c r="F92" s="115"/>
      <c r="G92" s="115"/>
      <c r="H92" s="115"/>
      <c r="I92" s="74">
        <f t="shared" si="49"/>
        <v>0</v>
      </c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74">
        <f t="shared" si="50"/>
        <v>0</v>
      </c>
      <c r="U92" s="115"/>
      <c r="V92" s="115"/>
      <c r="W92" s="115"/>
      <c r="X92" s="115"/>
      <c r="Y92" s="115"/>
      <c r="Z92" s="115"/>
      <c r="AA92" s="95"/>
      <c r="AB92" s="95"/>
      <c r="AC92" s="95"/>
      <c r="AD92" s="95"/>
      <c r="AE92" s="95"/>
      <c r="AF92" s="95"/>
      <c r="AG92" s="74">
        <f t="shared" si="51"/>
        <v>0</v>
      </c>
      <c r="AH92" s="74">
        <f t="shared" si="48"/>
        <v>0</v>
      </c>
      <c r="AI92" s="95"/>
      <c r="AJ92" s="115"/>
      <c r="AK92" s="95"/>
      <c r="AL92" s="95"/>
      <c r="AM92" s="95"/>
      <c r="AN92" s="95"/>
      <c r="AO92" s="95"/>
    </row>
    <row r="93" spans="1:41" ht="21" x14ac:dyDescent="0.15">
      <c r="A93" s="63" t="s">
        <v>711</v>
      </c>
      <c r="B93" s="101" t="s">
        <v>349</v>
      </c>
      <c r="C93" s="388" t="s">
        <v>259</v>
      </c>
      <c r="D93" s="387" t="s">
        <v>883</v>
      </c>
      <c r="E93" s="115">
        <f>E94+E95</f>
        <v>0</v>
      </c>
      <c r="F93" s="115">
        <f>F94+F95</f>
        <v>0</v>
      </c>
      <c r="G93" s="115">
        <f>G94+G95</f>
        <v>0</v>
      </c>
      <c r="H93" s="115">
        <f>H94+H95</f>
        <v>0</v>
      </c>
      <c r="I93" s="74">
        <f t="shared" si="49"/>
        <v>0</v>
      </c>
      <c r="J93" s="115">
        <f t="shared" ref="J93:S93" si="63">J94+J95</f>
        <v>0</v>
      </c>
      <c r="K93" s="115">
        <f>K94+K95</f>
        <v>0</v>
      </c>
      <c r="L93" s="115">
        <f t="shared" si="63"/>
        <v>0</v>
      </c>
      <c r="M93" s="115">
        <f t="shared" si="63"/>
        <v>0</v>
      </c>
      <c r="N93" s="115">
        <f t="shared" si="63"/>
        <v>0</v>
      </c>
      <c r="O93" s="115">
        <f t="shared" si="63"/>
        <v>0</v>
      </c>
      <c r="P93" s="115">
        <f t="shared" si="63"/>
        <v>0</v>
      </c>
      <c r="Q93" s="115">
        <f t="shared" si="63"/>
        <v>0</v>
      </c>
      <c r="R93" s="115">
        <f t="shared" si="63"/>
        <v>0</v>
      </c>
      <c r="S93" s="115">
        <f t="shared" si="63"/>
        <v>0</v>
      </c>
      <c r="T93" s="74">
        <f t="shared" si="50"/>
        <v>0</v>
      </c>
      <c r="U93" s="115">
        <f t="shared" ref="U93:AF93" si="64">U94+U95</f>
        <v>0</v>
      </c>
      <c r="V93" s="115">
        <f>V94+V95</f>
        <v>0</v>
      </c>
      <c r="W93" s="115">
        <f t="shared" si="64"/>
        <v>0</v>
      </c>
      <c r="X93" s="115">
        <f t="shared" si="64"/>
        <v>0</v>
      </c>
      <c r="Y93" s="115">
        <f t="shared" si="64"/>
        <v>0</v>
      </c>
      <c r="Z93" s="115">
        <f t="shared" si="64"/>
        <v>0</v>
      </c>
      <c r="AA93" s="115">
        <f t="shared" si="64"/>
        <v>0</v>
      </c>
      <c r="AB93" s="115">
        <f t="shared" si="64"/>
        <v>0</v>
      </c>
      <c r="AC93" s="115">
        <f t="shared" si="64"/>
        <v>0</v>
      </c>
      <c r="AD93" s="115">
        <f t="shared" si="64"/>
        <v>0</v>
      </c>
      <c r="AE93" s="115">
        <f t="shared" si="64"/>
        <v>0</v>
      </c>
      <c r="AF93" s="115">
        <f t="shared" si="64"/>
        <v>0</v>
      </c>
      <c r="AG93" s="74">
        <f t="shared" si="51"/>
        <v>0</v>
      </c>
      <c r="AH93" s="74">
        <f t="shared" si="48"/>
        <v>0</v>
      </c>
      <c r="AI93" s="115">
        <f t="shared" ref="AI93:AO93" si="65">AI94+AI95</f>
        <v>0</v>
      </c>
      <c r="AJ93" s="115">
        <f>AJ94+AJ95</f>
        <v>0</v>
      </c>
      <c r="AK93" s="115">
        <f t="shared" si="65"/>
        <v>0</v>
      </c>
      <c r="AL93" s="115">
        <f t="shared" si="65"/>
        <v>0</v>
      </c>
      <c r="AM93" s="115">
        <f t="shared" si="65"/>
        <v>0</v>
      </c>
      <c r="AN93" s="115">
        <f t="shared" si="65"/>
        <v>0</v>
      </c>
      <c r="AO93" s="115">
        <f t="shared" si="65"/>
        <v>0</v>
      </c>
    </row>
    <row r="94" spans="1:41" x14ac:dyDescent="0.15">
      <c r="A94" s="63" t="s">
        <v>712</v>
      </c>
      <c r="B94" s="101" t="s">
        <v>410</v>
      </c>
      <c r="C94" s="388" t="s">
        <v>260</v>
      </c>
      <c r="D94" s="387" t="s">
        <v>297</v>
      </c>
      <c r="E94" s="115"/>
      <c r="F94" s="115"/>
      <c r="G94" s="115"/>
      <c r="H94" s="115"/>
      <c r="I94" s="74">
        <f t="shared" si="49"/>
        <v>0</v>
      </c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74">
        <f t="shared" si="50"/>
        <v>0</v>
      </c>
      <c r="U94" s="115"/>
      <c r="V94" s="115"/>
      <c r="W94" s="115"/>
      <c r="X94" s="115"/>
      <c r="Y94" s="115"/>
      <c r="Z94" s="115"/>
      <c r="AA94" s="95"/>
      <c r="AB94" s="95"/>
      <c r="AC94" s="95"/>
      <c r="AD94" s="95"/>
      <c r="AE94" s="95"/>
      <c r="AF94" s="95"/>
      <c r="AG94" s="74">
        <f t="shared" si="51"/>
        <v>0</v>
      </c>
      <c r="AH94" s="74">
        <f t="shared" si="48"/>
        <v>0</v>
      </c>
      <c r="AI94" s="95"/>
      <c r="AJ94" s="115"/>
      <c r="AK94" s="95"/>
      <c r="AL94" s="95"/>
      <c r="AM94" s="95"/>
      <c r="AN94" s="95"/>
      <c r="AO94" s="95"/>
    </row>
    <row r="95" spans="1:41" s="320" customFormat="1" x14ac:dyDescent="0.15">
      <c r="A95" s="319" t="s">
        <v>1831</v>
      </c>
      <c r="B95" s="101" t="s">
        <v>1943</v>
      </c>
      <c r="C95" s="388" t="s">
        <v>1810</v>
      </c>
      <c r="D95" s="387" t="s">
        <v>1832</v>
      </c>
      <c r="E95" s="115"/>
      <c r="F95" s="115"/>
      <c r="G95" s="115"/>
      <c r="H95" s="115"/>
      <c r="I95" s="74">
        <f t="shared" si="49"/>
        <v>0</v>
      </c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74">
        <f t="shared" si="50"/>
        <v>0</v>
      </c>
      <c r="U95" s="115"/>
      <c r="V95" s="115"/>
      <c r="W95" s="115"/>
      <c r="X95" s="115"/>
      <c r="Y95" s="115"/>
      <c r="Z95" s="115"/>
      <c r="AA95" s="95"/>
      <c r="AB95" s="95"/>
      <c r="AC95" s="95"/>
      <c r="AD95" s="95"/>
      <c r="AE95" s="95"/>
      <c r="AF95" s="95"/>
      <c r="AG95" s="74">
        <f t="shared" si="51"/>
        <v>0</v>
      </c>
      <c r="AH95" s="74">
        <f t="shared" si="48"/>
        <v>0</v>
      </c>
      <c r="AI95" s="95"/>
      <c r="AJ95" s="115"/>
      <c r="AK95" s="95"/>
      <c r="AL95" s="95"/>
      <c r="AM95" s="95"/>
      <c r="AN95" s="95"/>
      <c r="AO95" s="95"/>
    </row>
    <row r="96" spans="1:41" ht="21" x14ac:dyDescent="0.15">
      <c r="A96" s="63" t="s">
        <v>713</v>
      </c>
      <c r="B96" s="101" t="s">
        <v>350</v>
      </c>
      <c r="C96" s="388" t="s">
        <v>298</v>
      </c>
      <c r="D96" s="387" t="s">
        <v>884</v>
      </c>
      <c r="E96" s="115">
        <f>E97+E98</f>
        <v>0</v>
      </c>
      <c r="F96" s="115">
        <f>F97+F98</f>
        <v>0</v>
      </c>
      <c r="G96" s="115">
        <f>G97+G98</f>
        <v>0</v>
      </c>
      <c r="H96" s="115">
        <f>H97+H98</f>
        <v>0</v>
      </c>
      <c r="I96" s="74">
        <f t="shared" si="49"/>
        <v>0</v>
      </c>
      <c r="J96" s="115">
        <f t="shared" ref="J96:S96" si="66">J97+J98</f>
        <v>0</v>
      </c>
      <c r="K96" s="115">
        <f>K97+K98</f>
        <v>0</v>
      </c>
      <c r="L96" s="115">
        <f t="shared" si="66"/>
        <v>0</v>
      </c>
      <c r="M96" s="115">
        <f t="shared" si="66"/>
        <v>0</v>
      </c>
      <c r="N96" s="115">
        <f t="shared" si="66"/>
        <v>0</v>
      </c>
      <c r="O96" s="115">
        <f t="shared" si="66"/>
        <v>0</v>
      </c>
      <c r="P96" s="115">
        <f t="shared" si="66"/>
        <v>0</v>
      </c>
      <c r="Q96" s="115">
        <f t="shared" si="66"/>
        <v>0</v>
      </c>
      <c r="R96" s="115">
        <f t="shared" si="66"/>
        <v>0</v>
      </c>
      <c r="S96" s="115">
        <f t="shared" si="66"/>
        <v>0</v>
      </c>
      <c r="T96" s="74">
        <f t="shared" si="50"/>
        <v>0</v>
      </c>
      <c r="U96" s="115">
        <f t="shared" ref="U96:AF96" si="67">U97+U98</f>
        <v>0</v>
      </c>
      <c r="V96" s="115">
        <f>V97+V98</f>
        <v>0</v>
      </c>
      <c r="W96" s="115">
        <f t="shared" si="67"/>
        <v>0</v>
      </c>
      <c r="X96" s="115">
        <f t="shared" si="67"/>
        <v>0</v>
      </c>
      <c r="Y96" s="115">
        <f t="shared" si="67"/>
        <v>0</v>
      </c>
      <c r="Z96" s="115">
        <f t="shared" si="67"/>
        <v>0</v>
      </c>
      <c r="AA96" s="115">
        <f t="shared" si="67"/>
        <v>0</v>
      </c>
      <c r="AB96" s="115">
        <f t="shared" si="67"/>
        <v>0</v>
      </c>
      <c r="AC96" s="115">
        <f t="shared" si="67"/>
        <v>0</v>
      </c>
      <c r="AD96" s="115">
        <f t="shared" si="67"/>
        <v>0</v>
      </c>
      <c r="AE96" s="115">
        <f t="shared" si="67"/>
        <v>0</v>
      </c>
      <c r="AF96" s="115">
        <f t="shared" si="67"/>
        <v>0</v>
      </c>
      <c r="AG96" s="74">
        <f t="shared" si="51"/>
        <v>0</v>
      </c>
      <c r="AH96" s="74">
        <f t="shared" si="48"/>
        <v>0</v>
      </c>
      <c r="AI96" s="115">
        <f t="shared" ref="AI96:AO96" si="68">AI97+AI98</f>
        <v>0</v>
      </c>
      <c r="AJ96" s="115">
        <f>AJ97+AJ98</f>
        <v>0</v>
      </c>
      <c r="AK96" s="115">
        <f t="shared" si="68"/>
        <v>0</v>
      </c>
      <c r="AL96" s="115">
        <f t="shared" si="68"/>
        <v>0</v>
      </c>
      <c r="AM96" s="115">
        <f t="shared" si="68"/>
        <v>0</v>
      </c>
      <c r="AN96" s="115">
        <f t="shared" si="68"/>
        <v>0</v>
      </c>
      <c r="AO96" s="115">
        <f t="shared" si="68"/>
        <v>0</v>
      </c>
    </row>
    <row r="97" spans="1:41" x14ac:dyDescent="0.15">
      <c r="A97" s="63" t="s">
        <v>1264</v>
      </c>
      <c r="B97" s="101" t="s">
        <v>817</v>
      </c>
      <c r="C97" s="388" t="s">
        <v>752</v>
      </c>
      <c r="D97" s="387" t="s">
        <v>474</v>
      </c>
      <c r="E97" s="115"/>
      <c r="F97" s="115"/>
      <c r="G97" s="115"/>
      <c r="H97" s="115"/>
      <c r="I97" s="74">
        <f t="shared" si="49"/>
        <v>0</v>
      </c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74">
        <f t="shared" si="50"/>
        <v>0</v>
      </c>
      <c r="U97" s="115"/>
      <c r="V97" s="115"/>
      <c r="W97" s="115"/>
      <c r="X97" s="115"/>
      <c r="Y97" s="115"/>
      <c r="Z97" s="115"/>
      <c r="AA97" s="95"/>
      <c r="AB97" s="95"/>
      <c r="AC97" s="95"/>
      <c r="AD97" s="95"/>
      <c r="AE97" s="95"/>
      <c r="AF97" s="95"/>
      <c r="AG97" s="74">
        <f t="shared" si="51"/>
        <v>0</v>
      </c>
      <c r="AH97" s="74">
        <f t="shared" si="48"/>
        <v>0</v>
      </c>
      <c r="AI97" s="95"/>
      <c r="AJ97" s="115"/>
      <c r="AK97" s="95"/>
      <c r="AL97" s="95"/>
      <c r="AM97" s="95"/>
      <c r="AN97" s="95"/>
      <c r="AO97" s="95"/>
    </row>
    <row r="98" spans="1:41" s="320" customFormat="1" x14ac:dyDescent="0.15">
      <c r="A98" s="319" t="s">
        <v>1833</v>
      </c>
      <c r="B98" s="101" t="s">
        <v>1450</v>
      </c>
      <c r="C98" s="388" t="s">
        <v>1451</v>
      </c>
      <c r="D98" s="387" t="s">
        <v>1834</v>
      </c>
      <c r="E98" s="115"/>
      <c r="F98" s="115"/>
      <c r="G98" s="115"/>
      <c r="H98" s="115"/>
      <c r="I98" s="74">
        <f t="shared" si="49"/>
        <v>0</v>
      </c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74">
        <f t="shared" si="50"/>
        <v>0</v>
      </c>
      <c r="U98" s="115"/>
      <c r="V98" s="115"/>
      <c r="W98" s="115"/>
      <c r="X98" s="115"/>
      <c r="Y98" s="115"/>
      <c r="Z98" s="115"/>
      <c r="AA98" s="95"/>
      <c r="AB98" s="95"/>
      <c r="AC98" s="95"/>
      <c r="AD98" s="95"/>
      <c r="AE98" s="95"/>
      <c r="AF98" s="95"/>
      <c r="AG98" s="74">
        <f t="shared" si="51"/>
        <v>0</v>
      </c>
      <c r="AH98" s="74">
        <f t="shared" si="48"/>
        <v>0</v>
      </c>
      <c r="AI98" s="95"/>
      <c r="AJ98" s="115"/>
      <c r="AK98" s="95"/>
      <c r="AL98" s="95"/>
      <c r="AM98" s="95"/>
      <c r="AN98" s="95"/>
      <c r="AO98" s="95"/>
    </row>
    <row r="99" spans="1:41" ht="21" x14ac:dyDescent="0.15">
      <c r="A99" s="63" t="s">
        <v>714</v>
      </c>
      <c r="B99" s="101" t="s">
        <v>351</v>
      </c>
      <c r="C99" s="388" t="s">
        <v>301</v>
      </c>
      <c r="D99" s="387" t="s">
        <v>885</v>
      </c>
      <c r="E99" s="115">
        <f>E100+E101+E102</f>
        <v>0</v>
      </c>
      <c r="F99" s="115">
        <f>F100+F101+F102</f>
        <v>0</v>
      </c>
      <c r="G99" s="115">
        <f>G100+G101+G102</f>
        <v>0</v>
      </c>
      <c r="H99" s="115">
        <f>H100+H101+H102</f>
        <v>0</v>
      </c>
      <c r="I99" s="74">
        <f t="shared" si="49"/>
        <v>0</v>
      </c>
      <c r="J99" s="115">
        <f t="shared" ref="J99:O99" si="69">J100+J102</f>
        <v>0</v>
      </c>
      <c r="K99" s="115">
        <f t="shared" si="69"/>
        <v>0</v>
      </c>
      <c r="L99" s="115">
        <f t="shared" si="69"/>
        <v>0</v>
      </c>
      <c r="M99" s="115">
        <f t="shared" si="69"/>
        <v>0</v>
      </c>
      <c r="N99" s="115">
        <f t="shared" si="69"/>
        <v>0</v>
      </c>
      <c r="O99" s="115">
        <f t="shared" si="69"/>
        <v>0</v>
      </c>
      <c r="P99" s="115">
        <f>P100+P101+P102</f>
        <v>0</v>
      </c>
      <c r="Q99" s="115">
        <f>Q100+Q101+Q102</f>
        <v>0</v>
      </c>
      <c r="R99" s="115">
        <f>R100+R101+R102</f>
        <v>0</v>
      </c>
      <c r="S99" s="115">
        <f>S100+S101+S102</f>
        <v>0</v>
      </c>
      <c r="T99" s="74">
        <f t="shared" si="50"/>
        <v>0</v>
      </c>
      <c r="U99" s="115">
        <f>U100+U102</f>
        <v>0</v>
      </c>
      <c r="V99" s="115">
        <f t="shared" ref="V99" si="70">V100+V102</f>
        <v>0</v>
      </c>
      <c r="W99" s="115">
        <f>W100+W102</f>
        <v>0</v>
      </c>
      <c r="X99" s="115">
        <f>X100+X102</f>
        <v>0</v>
      </c>
      <c r="Y99" s="115">
        <f>Y100+Y102</f>
        <v>0</v>
      </c>
      <c r="Z99" s="115">
        <f>Z100+Z102</f>
        <v>0</v>
      </c>
      <c r="AA99" s="115">
        <f t="shared" ref="AA99:AF99" si="71">AA100+AA101+AA102</f>
        <v>0</v>
      </c>
      <c r="AB99" s="115">
        <f t="shared" si="71"/>
        <v>0</v>
      </c>
      <c r="AC99" s="115">
        <f t="shared" si="71"/>
        <v>0</v>
      </c>
      <c r="AD99" s="115">
        <f t="shared" si="71"/>
        <v>0</v>
      </c>
      <c r="AE99" s="115">
        <f t="shared" si="71"/>
        <v>0</v>
      </c>
      <c r="AF99" s="115">
        <f t="shared" si="71"/>
        <v>0</v>
      </c>
      <c r="AG99" s="74">
        <f t="shared" si="51"/>
        <v>0</v>
      </c>
      <c r="AH99" s="74">
        <f t="shared" si="48"/>
        <v>0</v>
      </c>
      <c r="AI99" s="115">
        <f t="shared" ref="AI99:AO99" si="72">AI100+AI102</f>
        <v>0</v>
      </c>
      <c r="AJ99" s="115">
        <f t="shared" si="72"/>
        <v>0</v>
      </c>
      <c r="AK99" s="115">
        <f t="shared" si="72"/>
        <v>0</v>
      </c>
      <c r="AL99" s="115">
        <f t="shared" si="72"/>
        <v>0</v>
      </c>
      <c r="AM99" s="115">
        <f t="shared" si="72"/>
        <v>0</v>
      </c>
      <c r="AN99" s="115">
        <f t="shared" si="72"/>
        <v>0</v>
      </c>
      <c r="AO99" s="115">
        <f t="shared" si="72"/>
        <v>0</v>
      </c>
    </row>
    <row r="100" spans="1:41" x14ac:dyDescent="0.15">
      <c r="A100" s="63" t="s">
        <v>1265</v>
      </c>
      <c r="B100" s="101" t="s">
        <v>818</v>
      </c>
      <c r="C100" s="388" t="s">
        <v>753</v>
      </c>
      <c r="D100" s="387" t="s">
        <v>475</v>
      </c>
      <c r="E100" s="115"/>
      <c r="F100" s="115"/>
      <c r="G100" s="115"/>
      <c r="H100" s="115"/>
      <c r="I100" s="74">
        <f t="shared" si="49"/>
        <v>0</v>
      </c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74">
        <f t="shared" si="50"/>
        <v>0</v>
      </c>
      <c r="U100" s="115"/>
      <c r="V100" s="115"/>
      <c r="W100" s="115"/>
      <c r="X100" s="115"/>
      <c r="Y100" s="115"/>
      <c r="Z100" s="115"/>
      <c r="AA100" s="95"/>
      <c r="AB100" s="95"/>
      <c r="AC100" s="95"/>
      <c r="AD100" s="95"/>
      <c r="AE100" s="95"/>
      <c r="AF100" s="95"/>
      <c r="AG100" s="74">
        <f t="shared" si="51"/>
        <v>0</v>
      </c>
      <c r="AH100" s="74">
        <f t="shared" si="48"/>
        <v>0</v>
      </c>
      <c r="AI100" s="95"/>
      <c r="AJ100" s="115"/>
      <c r="AK100" s="95"/>
      <c r="AL100" s="95"/>
      <c r="AM100" s="95"/>
      <c r="AN100" s="95"/>
      <c r="AO100" s="95"/>
    </row>
    <row r="101" spans="1:41" ht="31.5" x14ac:dyDescent="0.15">
      <c r="A101" s="63" t="s">
        <v>715</v>
      </c>
      <c r="B101" s="101" t="s">
        <v>819</v>
      </c>
      <c r="C101" s="388" t="s">
        <v>754</v>
      </c>
      <c r="D101" s="387" t="s">
        <v>167</v>
      </c>
      <c r="E101" s="115"/>
      <c r="F101" s="115"/>
      <c r="G101" s="115"/>
      <c r="H101" s="115"/>
      <c r="I101" s="74">
        <f t="shared" si="49"/>
        <v>0</v>
      </c>
      <c r="J101" s="115" t="s">
        <v>976</v>
      </c>
      <c r="K101" s="115" t="s">
        <v>976</v>
      </c>
      <c r="L101" s="115" t="s">
        <v>976</v>
      </c>
      <c r="M101" s="115" t="s">
        <v>976</v>
      </c>
      <c r="N101" s="115" t="s">
        <v>976</v>
      </c>
      <c r="O101" s="115" t="s">
        <v>976</v>
      </c>
      <c r="P101" s="115"/>
      <c r="Q101" s="115"/>
      <c r="R101" s="115"/>
      <c r="S101" s="115"/>
      <c r="T101" s="74">
        <f t="shared" si="50"/>
        <v>0</v>
      </c>
      <c r="U101" s="115" t="s">
        <v>976</v>
      </c>
      <c r="V101" s="115" t="s">
        <v>976</v>
      </c>
      <c r="W101" s="115" t="s">
        <v>976</v>
      </c>
      <c r="X101" s="115" t="s">
        <v>976</v>
      </c>
      <c r="Y101" s="115" t="s">
        <v>976</v>
      </c>
      <c r="Z101" s="115" t="s">
        <v>976</v>
      </c>
      <c r="AA101" s="95"/>
      <c r="AB101" s="95"/>
      <c r="AC101" s="95"/>
      <c r="AD101" s="95"/>
      <c r="AE101" s="95"/>
      <c r="AF101" s="95"/>
      <c r="AG101" s="74">
        <f t="shared" si="51"/>
        <v>0</v>
      </c>
      <c r="AH101" s="74">
        <f t="shared" si="48"/>
        <v>0</v>
      </c>
      <c r="AI101" s="95" t="s">
        <v>976</v>
      </c>
      <c r="AJ101" s="115" t="s">
        <v>976</v>
      </c>
      <c r="AK101" s="95" t="s">
        <v>976</v>
      </c>
      <c r="AL101" s="95" t="s">
        <v>976</v>
      </c>
      <c r="AM101" s="95" t="s">
        <v>976</v>
      </c>
      <c r="AN101" s="95" t="s">
        <v>976</v>
      </c>
      <c r="AO101" s="95" t="s">
        <v>976</v>
      </c>
    </row>
    <row r="102" spans="1:41" s="320" customFormat="1" ht="21" x14ac:dyDescent="0.15">
      <c r="A102" s="319" t="s">
        <v>1835</v>
      </c>
      <c r="B102" s="101" t="s">
        <v>1944</v>
      </c>
      <c r="C102" s="388" t="s">
        <v>1945</v>
      </c>
      <c r="D102" s="387" t="s">
        <v>1836</v>
      </c>
      <c r="E102" s="115"/>
      <c r="F102" s="115"/>
      <c r="G102" s="115"/>
      <c r="H102" s="115"/>
      <c r="I102" s="74">
        <f t="shared" si="49"/>
        <v>0</v>
      </c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74">
        <f t="shared" si="50"/>
        <v>0</v>
      </c>
      <c r="U102" s="115"/>
      <c r="V102" s="115"/>
      <c r="W102" s="115"/>
      <c r="X102" s="115"/>
      <c r="Y102" s="115"/>
      <c r="Z102" s="115"/>
      <c r="AA102" s="95"/>
      <c r="AB102" s="95"/>
      <c r="AC102" s="95"/>
      <c r="AD102" s="95"/>
      <c r="AE102" s="95"/>
      <c r="AF102" s="95"/>
      <c r="AG102" s="74">
        <f t="shared" si="51"/>
        <v>0</v>
      </c>
      <c r="AH102" s="74">
        <f t="shared" si="48"/>
        <v>0</v>
      </c>
      <c r="AI102" s="95"/>
      <c r="AJ102" s="115"/>
      <c r="AK102" s="95"/>
      <c r="AL102" s="95"/>
      <c r="AM102" s="95"/>
      <c r="AN102" s="95"/>
      <c r="AO102" s="95"/>
    </row>
    <row r="103" spans="1:41" ht="42" x14ac:dyDescent="0.15">
      <c r="A103" s="63" t="s">
        <v>659</v>
      </c>
      <c r="B103" s="101" t="s">
        <v>352</v>
      </c>
      <c r="C103" s="388" t="s">
        <v>302</v>
      </c>
      <c r="D103" s="387" t="s">
        <v>501</v>
      </c>
      <c r="E103" s="115">
        <f>E104+E105</f>
        <v>0</v>
      </c>
      <c r="F103" s="115">
        <f>F104+F105</f>
        <v>0</v>
      </c>
      <c r="G103" s="115">
        <f>G104+G105</f>
        <v>0</v>
      </c>
      <c r="H103" s="115">
        <f>H104+H105</f>
        <v>0</v>
      </c>
      <c r="I103" s="74">
        <f t="shared" si="49"/>
        <v>0</v>
      </c>
      <c r="J103" s="115">
        <f t="shared" ref="J103:S103" si="73">J104+J105</f>
        <v>0</v>
      </c>
      <c r="K103" s="115">
        <f>K104+K105</f>
        <v>0</v>
      </c>
      <c r="L103" s="115">
        <f t="shared" si="73"/>
        <v>0</v>
      </c>
      <c r="M103" s="115">
        <f t="shared" si="73"/>
        <v>0</v>
      </c>
      <c r="N103" s="115">
        <f t="shared" si="73"/>
        <v>0</v>
      </c>
      <c r="O103" s="115">
        <f t="shared" si="73"/>
        <v>0</v>
      </c>
      <c r="P103" s="115">
        <f t="shared" si="73"/>
        <v>0</v>
      </c>
      <c r="Q103" s="115">
        <f t="shared" si="73"/>
        <v>0</v>
      </c>
      <c r="R103" s="115">
        <f t="shared" si="73"/>
        <v>0</v>
      </c>
      <c r="S103" s="115">
        <f t="shared" si="73"/>
        <v>0</v>
      </c>
      <c r="T103" s="74">
        <f t="shared" si="50"/>
        <v>0</v>
      </c>
      <c r="U103" s="115">
        <f t="shared" ref="U103:AF103" si="74">U104+U105</f>
        <v>0</v>
      </c>
      <c r="V103" s="115">
        <f>V104+V105</f>
        <v>0</v>
      </c>
      <c r="W103" s="115">
        <f t="shared" si="74"/>
        <v>0</v>
      </c>
      <c r="X103" s="115">
        <f t="shared" si="74"/>
        <v>0</v>
      </c>
      <c r="Y103" s="115">
        <f t="shared" si="74"/>
        <v>0</v>
      </c>
      <c r="Z103" s="115">
        <f t="shared" si="74"/>
        <v>0</v>
      </c>
      <c r="AA103" s="115">
        <f t="shared" si="74"/>
        <v>0</v>
      </c>
      <c r="AB103" s="115">
        <f t="shared" si="74"/>
        <v>0</v>
      </c>
      <c r="AC103" s="115">
        <f t="shared" si="74"/>
        <v>0</v>
      </c>
      <c r="AD103" s="115">
        <f t="shared" si="74"/>
        <v>0</v>
      </c>
      <c r="AE103" s="115">
        <f t="shared" si="74"/>
        <v>0</v>
      </c>
      <c r="AF103" s="115">
        <f t="shared" si="74"/>
        <v>0</v>
      </c>
      <c r="AG103" s="74">
        <f t="shared" si="51"/>
        <v>0</v>
      </c>
      <c r="AH103" s="74">
        <f t="shared" si="48"/>
        <v>0</v>
      </c>
      <c r="AI103" s="115">
        <f t="shared" ref="AI103:AO103" si="75">AI104+AI105</f>
        <v>0</v>
      </c>
      <c r="AJ103" s="115">
        <f>AJ104+AJ105</f>
        <v>0</v>
      </c>
      <c r="AK103" s="115">
        <f t="shared" si="75"/>
        <v>0</v>
      </c>
      <c r="AL103" s="115">
        <f t="shared" si="75"/>
        <v>0</v>
      </c>
      <c r="AM103" s="115">
        <f t="shared" si="75"/>
        <v>0</v>
      </c>
      <c r="AN103" s="115">
        <f t="shared" si="75"/>
        <v>0</v>
      </c>
      <c r="AO103" s="115">
        <f t="shared" si="75"/>
        <v>0</v>
      </c>
    </row>
    <row r="104" spans="1:41" x14ac:dyDescent="0.15">
      <c r="A104" s="63" t="s">
        <v>1266</v>
      </c>
      <c r="B104" s="101" t="s">
        <v>820</v>
      </c>
      <c r="C104" s="388" t="s">
        <v>755</v>
      </c>
      <c r="D104" s="387" t="s">
        <v>886</v>
      </c>
      <c r="E104" s="115"/>
      <c r="F104" s="115"/>
      <c r="G104" s="115"/>
      <c r="H104" s="115"/>
      <c r="I104" s="74">
        <f t="shared" si="49"/>
        <v>0</v>
      </c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74">
        <f t="shared" si="50"/>
        <v>0</v>
      </c>
      <c r="U104" s="115"/>
      <c r="V104" s="115"/>
      <c r="W104" s="115"/>
      <c r="X104" s="115"/>
      <c r="Y104" s="115"/>
      <c r="Z104" s="115"/>
      <c r="AA104" s="95"/>
      <c r="AB104" s="95"/>
      <c r="AC104" s="95"/>
      <c r="AD104" s="95"/>
      <c r="AE104" s="95"/>
      <c r="AF104" s="95"/>
      <c r="AG104" s="74">
        <f t="shared" si="51"/>
        <v>0</v>
      </c>
      <c r="AH104" s="74">
        <f t="shared" si="48"/>
        <v>0</v>
      </c>
      <c r="AI104" s="95"/>
      <c r="AJ104" s="115"/>
      <c r="AK104" s="95"/>
      <c r="AL104" s="95"/>
      <c r="AM104" s="95"/>
      <c r="AN104" s="95"/>
      <c r="AO104" s="95"/>
    </row>
    <row r="105" spans="1:41" s="320" customFormat="1" x14ac:dyDescent="0.15">
      <c r="A105" s="319" t="s">
        <v>1837</v>
      </c>
      <c r="B105" s="101" t="s">
        <v>1946</v>
      </c>
      <c r="C105" s="388" t="s">
        <v>1947</v>
      </c>
      <c r="D105" s="387"/>
      <c r="E105" s="115"/>
      <c r="F105" s="115"/>
      <c r="G105" s="115"/>
      <c r="H105" s="115"/>
      <c r="I105" s="74">
        <f t="shared" si="49"/>
        <v>0</v>
      </c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74">
        <f t="shared" si="50"/>
        <v>0</v>
      </c>
      <c r="U105" s="115"/>
      <c r="V105" s="115"/>
      <c r="W105" s="115"/>
      <c r="X105" s="115"/>
      <c r="Y105" s="115"/>
      <c r="Z105" s="115"/>
      <c r="AA105" s="95"/>
      <c r="AB105" s="95"/>
      <c r="AC105" s="95"/>
      <c r="AD105" s="95"/>
      <c r="AE105" s="95"/>
      <c r="AF105" s="95"/>
      <c r="AG105" s="74">
        <f t="shared" si="51"/>
        <v>0</v>
      </c>
      <c r="AH105" s="74">
        <f t="shared" ref="AH105:AH136" si="76">IF(AD105&gt;0,AF105/AD105,0)</f>
        <v>0</v>
      </c>
      <c r="AI105" s="95"/>
      <c r="AJ105" s="115"/>
      <c r="AK105" s="95"/>
      <c r="AL105" s="95"/>
      <c r="AM105" s="95"/>
      <c r="AN105" s="95"/>
      <c r="AO105" s="95"/>
    </row>
    <row r="106" spans="1:41" x14ac:dyDescent="0.15">
      <c r="A106" s="63" t="s">
        <v>716</v>
      </c>
      <c r="B106" s="101" t="s">
        <v>353</v>
      </c>
      <c r="C106" s="388" t="s">
        <v>303</v>
      </c>
      <c r="D106" s="387" t="s">
        <v>887</v>
      </c>
      <c r="E106" s="115">
        <f>E107+E108+E109</f>
        <v>0</v>
      </c>
      <c r="F106" s="115">
        <f>F107+F108+F109</f>
        <v>0</v>
      </c>
      <c r="G106" s="115">
        <f>G107+G108+G109</f>
        <v>0</v>
      </c>
      <c r="H106" s="115">
        <f>H107+H108+H109</f>
        <v>0</v>
      </c>
      <c r="I106" s="74">
        <f t="shared" si="49"/>
        <v>0</v>
      </c>
      <c r="J106" s="115">
        <f t="shared" ref="J106:S106" si="77">J107+J108+J109</f>
        <v>0</v>
      </c>
      <c r="K106" s="115">
        <f>K107+K108+K109</f>
        <v>0</v>
      </c>
      <c r="L106" s="115">
        <f t="shared" si="77"/>
        <v>0</v>
      </c>
      <c r="M106" s="115">
        <f t="shared" si="77"/>
        <v>0</v>
      </c>
      <c r="N106" s="115">
        <f t="shared" si="77"/>
        <v>0</v>
      </c>
      <c r="O106" s="115">
        <f t="shared" si="77"/>
        <v>0</v>
      </c>
      <c r="P106" s="115">
        <f t="shared" si="77"/>
        <v>0</v>
      </c>
      <c r="Q106" s="115">
        <f t="shared" si="77"/>
        <v>0</v>
      </c>
      <c r="R106" s="115">
        <f t="shared" si="77"/>
        <v>0</v>
      </c>
      <c r="S106" s="115">
        <f t="shared" si="77"/>
        <v>0</v>
      </c>
      <c r="T106" s="74">
        <f t="shared" si="50"/>
        <v>0</v>
      </c>
      <c r="U106" s="115">
        <f t="shared" ref="U106:AF106" si="78">U107+U108+U109</f>
        <v>0</v>
      </c>
      <c r="V106" s="115">
        <f>V107+V108+V109</f>
        <v>0</v>
      </c>
      <c r="W106" s="115">
        <f t="shared" si="78"/>
        <v>0</v>
      </c>
      <c r="X106" s="115">
        <f t="shared" si="78"/>
        <v>0</v>
      </c>
      <c r="Y106" s="115">
        <f t="shared" si="78"/>
        <v>0</v>
      </c>
      <c r="Z106" s="115">
        <f t="shared" si="78"/>
        <v>0</v>
      </c>
      <c r="AA106" s="115">
        <f t="shared" si="78"/>
        <v>0</v>
      </c>
      <c r="AB106" s="115">
        <f t="shared" si="78"/>
        <v>0</v>
      </c>
      <c r="AC106" s="115">
        <f t="shared" si="78"/>
        <v>0</v>
      </c>
      <c r="AD106" s="115">
        <f t="shared" si="78"/>
        <v>0</v>
      </c>
      <c r="AE106" s="115">
        <f t="shared" si="78"/>
        <v>0</v>
      </c>
      <c r="AF106" s="115">
        <f t="shared" si="78"/>
        <v>0</v>
      </c>
      <c r="AG106" s="74">
        <f t="shared" si="51"/>
        <v>0</v>
      </c>
      <c r="AH106" s="74">
        <f t="shared" si="76"/>
        <v>0</v>
      </c>
      <c r="AI106" s="115">
        <f t="shared" ref="AI106:AO106" si="79">AI107+AI108+AI109</f>
        <v>0</v>
      </c>
      <c r="AJ106" s="115">
        <f>AJ107+AJ108+AJ109</f>
        <v>0</v>
      </c>
      <c r="AK106" s="115">
        <f t="shared" si="79"/>
        <v>0</v>
      </c>
      <c r="AL106" s="115">
        <f t="shared" si="79"/>
        <v>0</v>
      </c>
      <c r="AM106" s="115">
        <f t="shared" si="79"/>
        <v>0</v>
      </c>
      <c r="AN106" s="115">
        <f t="shared" si="79"/>
        <v>0</v>
      </c>
      <c r="AO106" s="115">
        <f t="shared" si="79"/>
        <v>0</v>
      </c>
    </row>
    <row r="107" spans="1:41" x14ac:dyDescent="0.15">
      <c r="A107" s="63" t="s">
        <v>717</v>
      </c>
      <c r="B107" s="101" t="s">
        <v>821</v>
      </c>
      <c r="C107" s="388" t="s">
        <v>756</v>
      </c>
      <c r="D107" s="387" t="s">
        <v>1163</v>
      </c>
      <c r="E107" s="115"/>
      <c r="F107" s="115"/>
      <c r="G107" s="115"/>
      <c r="H107" s="115"/>
      <c r="I107" s="74">
        <f t="shared" si="49"/>
        <v>0</v>
      </c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74">
        <f t="shared" si="50"/>
        <v>0</v>
      </c>
      <c r="U107" s="115"/>
      <c r="V107" s="115"/>
      <c r="W107" s="115"/>
      <c r="X107" s="115"/>
      <c r="Y107" s="115"/>
      <c r="Z107" s="115"/>
      <c r="AA107" s="95"/>
      <c r="AB107" s="95"/>
      <c r="AC107" s="95"/>
      <c r="AD107" s="95"/>
      <c r="AE107" s="95"/>
      <c r="AF107" s="95"/>
      <c r="AG107" s="74">
        <f t="shared" si="51"/>
        <v>0</v>
      </c>
      <c r="AH107" s="74">
        <f t="shared" si="76"/>
        <v>0</v>
      </c>
      <c r="AI107" s="95"/>
      <c r="AJ107" s="115"/>
      <c r="AK107" s="95"/>
      <c r="AL107" s="95"/>
      <c r="AM107" s="95"/>
      <c r="AN107" s="95"/>
      <c r="AO107" s="95"/>
    </row>
    <row r="108" spans="1:41" x14ac:dyDescent="0.15">
      <c r="A108" s="63" t="s">
        <v>718</v>
      </c>
      <c r="B108" s="101" t="s">
        <v>822</v>
      </c>
      <c r="C108" s="388" t="s">
        <v>757</v>
      </c>
      <c r="D108" s="387" t="s">
        <v>888</v>
      </c>
      <c r="E108" s="115"/>
      <c r="F108" s="115"/>
      <c r="G108" s="115"/>
      <c r="H108" s="115"/>
      <c r="I108" s="74">
        <f t="shared" si="49"/>
        <v>0</v>
      </c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74">
        <f t="shared" si="50"/>
        <v>0</v>
      </c>
      <c r="U108" s="115"/>
      <c r="V108" s="115"/>
      <c r="W108" s="115"/>
      <c r="X108" s="115"/>
      <c r="Y108" s="115"/>
      <c r="Z108" s="115"/>
      <c r="AA108" s="95"/>
      <c r="AB108" s="95"/>
      <c r="AC108" s="95"/>
      <c r="AD108" s="95"/>
      <c r="AE108" s="95"/>
      <c r="AF108" s="95"/>
      <c r="AG108" s="74">
        <f t="shared" si="51"/>
        <v>0</v>
      </c>
      <c r="AH108" s="74">
        <f t="shared" si="76"/>
        <v>0</v>
      </c>
      <c r="AI108" s="95"/>
      <c r="AJ108" s="115"/>
      <c r="AK108" s="95"/>
      <c r="AL108" s="95"/>
      <c r="AM108" s="95"/>
      <c r="AN108" s="95"/>
      <c r="AO108" s="95"/>
    </row>
    <row r="109" spans="1:41" s="320" customFormat="1" x14ac:dyDescent="0.15">
      <c r="A109" s="319" t="s">
        <v>1838</v>
      </c>
      <c r="B109" s="101" t="s">
        <v>1948</v>
      </c>
      <c r="C109" s="388" t="s">
        <v>1949</v>
      </c>
      <c r="D109" s="387"/>
      <c r="E109" s="115"/>
      <c r="F109" s="115"/>
      <c r="G109" s="115"/>
      <c r="H109" s="115"/>
      <c r="I109" s="74">
        <f t="shared" si="49"/>
        <v>0</v>
      </c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74">
        <f t="shared" si="50"/>
        <v>0</v>
      </c>
      <c r="U109" s="115"/>
      <c r="V109" s="115"/>
      <c r="W109" s="115"/>
      <c r="X109" s="115"/>
      <c r="Y109" s="115"/>
      <c r="Z109" s="115"/>
      <c r="AA109" s="95"/>
      <c r="AB109" s="95"/>
      <c r="AC109" s="95"/>
      <c r="AD109" s="95"/>
      <c r="AE109" s="95"/>
      <c r="AF109" s="95"/>
      <c r="AG109" s="74">
        <f t="shared" si="51"/>
        <v>0</v>
      </c>
      <c r="AH109" s="74">
        <f t="shared" si="76"/>
        <v>0</v>
      </c>
      <c r="AI109" s="95"/>
      <c r="AJ109" s="115"/>
      <c r="AK109" s="95"/>
      <c r="AL109" s="95"/>
      <c r="AM109" s="95"/>
      <c r="AN109" s="95"/>
      <c r="AO109" s="95"/>
    </row>
    <row r="110" spans="1:41" ht="21" x14ac:dyDescent="0.15">
      <c r="A110" s="63" t="s">
        <v>719</v>
      </c>
      <c r="B110" s="101" t="s">
        <v>490</v>
      </c>
      <c r="C110" s="388" t="s">
        <v>480</v>
      </c>
      <c r="D110" s="387" t="s">
        <v>889</v>
      </c>
      <c r="E110" s="115">
        <f>E111+E112</f>
        <v>0</v>
      </c>
      <c r="F110" s="115">
        <f>F111+F112</f>
        <v>0</v>
      </c>
      <c r="G110" s="115">
        <f>G111+G112</f>
        <v>0</v>
      </c>
      <c r="H110" s="115">
        <f>H111+H112</f>
        <v>0</v>
      </c>
      <c r="I110" s="74">
        <f t="shared" si="49"/>
        <v>0</v>
      </c>
      <c r="J110" s="115">
        <f t="shared" ref="J110:S110" si="80">J111+J112</f>
        <v>0</v>
      </c>
      <c r="K110" s="115">
        <f>K111+K112</f>
        <v>0</v>
      </c>
      <c r="L110" s="115">
        <f t="shared" si="80"/>
        <v>0</v>
      </c>
      <c r="M110" s="115">
        <f t="shared" si="80"/>
        <v>0</v>
      </c>
      <c r="N110" s="115">
        <f t="shared" si="80"/>
        <v>0</v>
      </c>
      <c r="O110" s="115">
        <f t="shared" si="80"/>
        <v>0</v>
      </c>
      <c r="P110" s="115">
        <f t="shared" si="80"/>
        <v>0</v>
      </c>
      <c r="Q110" s="115">
        <f t="shared" si="80"/>
        <v>0</v>
      </c>
      <c r="R110" s="115">
        <f t="shared" si="80"/>
        <v>0</v>
      </c>
      <c r="S110" s="115">
        <f t="shared" si="80"/>
        <v>0</v>
      </c>
      <c r="T110" s="74">
        <f t="shared" si="50"/>
        <v>0</v>
      </c>
      <c r="U110" s="115">
        <f t="shared" ref="U110:AF110" si="81">U111+U112</f>
        <v>0</v>
      </c>
      <c r="V110" s="115">
        <f>V111+V112</f>
        <v>0</v>
      </c>
      <c r="W110" s="115">
        <f t="shared" si="81"/>
        <v>0</v>
      </c>
      <c r="X110" s="115">
        <f t="shared" si="81"/>
        <v>0</v>
      </c>
      <c r="Y110" s="115">
        <f t="shared" si="81"/>
        <v>0</v>
      </c>
      <c r="Z110" s="115">
        <f t="shared" si="81"/>
        <v>0</v>
      </c>
      <c r="AA110" s="115">
        <f t="shared" si="81"/>
        <v>0</v>
      </c>
      <c r="AB110" s="115">
        <f t="shared" si="81"/>
        <v>0</v>
      </c>
      <c r="AC110" s="115">
        <f t="shared" si="81"/>
        <v>0</v>
      </c>
      <c r="AD110" s="115">
        <f t="shared" si="81"/>
        <v>0</v>
      </c>
      <c r="AE110" s="115">
        <f t="shared" si="81"/>
        <v>0</v>
      </c>
      <c r="AF110" s="115">
        <f t="shared" si="81"/>
        <v>0</v>
      </c>
      <c r="AG110" s="74">
        <f t="shared" si="51"/>
        <v>0</v>
      </c>
      <c r="AH110" s="74">
        <f t="shared" si="76"/>
        <v>0</v>
      </c>
      <c r="AI110" s="115">
        <f t="shared" ref="AI110:AO110" si="82">AI111+AI112</f>
        <v>0</v>
      </c>
      <c r="AJ110" s="115">
        <f>AJ111+AJ112</f>
        <v>0</v>
      </c>
      <c r="AK110" s="115">
        <f t="shared" si="82"/>
        <v>0</v>
      </c>
      <c r="AL110" s="115">
        <f t="shared" si="82"/>
        <v>0</v>
      </c>
      <c r="AM110" s="115">
        <f t="shared" si="82"/>
        <v>0</v>
      </c>
      <c r="AN110" s="115">
        <f t="shared" si="82"/>
        <v>0</v>
      </c>
      <c r="AO110" s="115">
        <f t="shared" si="82"/>
        <v>0</v>
      </c>
    </row>
    <row r="111" spans="1:41" x14ac:dyDescent="0.15">
      <c r="A111" s="63" t="s">
        <v>720</v>
      </c>
      <c r="B111" s="101" t="s">
        <v>823</v>
      </c>
      <c r="C111" s="388" t="s">
        <v>758</v>
      </c>
      <c r="D111" s="387" t="s">
        <v>654</v>
      </c>
      <c r="E111" s="115"/>
      <c r="F111" s="115"/>
      <c r="G111" s="115"/>
      <c r="H111" s="115"/>
      <c r="I111" s="74">
        <f t="shared" si="49"/>
        <v>0</v>
      </c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74">
        <f t="shared" si="50"/>
        <v>0</v>
      </c>
      <c r="U111" s="115"/>
      <c r="V111" s="115"/>
      <c r="W111" s="115"/>
      <c r="X111" s="115"/>
      <c r="Y111" s="115"/>
      <c r="Z111" s="115"/>
      <c r="AA111" s="95"/>
      <c r="AB111" s="95"/>
      <c r="AC111" s="95"/>
      <c r="AD111" s="95"/>
      <c r="AE111" s="95"/>
      <c r="AF111" s="95"/>
      <c r="AG111" s="74">
        <f t="shared" si="51"/>
        <v>0</v>
      </c>
      <c r="AH111" s="74">
        <f t="shared" si="76"/>
        <v>0</v>
      </c>
      <c r="AI111" s="95"/>
      <c r="AJ111" s="115"/>
      <c r="AK111" s="95"/>
      <c r="AL111" s="95"/>
      <c r="AM111" s="95"/>
      <c r="AN111" s="95"/>
      <c r="AO111" s="95"/>
    </row>
    <row r="112" spans="1:41" s="320" customFormat="1" x14ac:dyDescent="0.15">
      <c r="A112" s="319" t="s">
        <v>1839</v>
      </c>
      <c r="B112" s="101" t="s">
        <v>1950</v>
      </c>
      <c r="C112" s="388" t="s">
        <v>1951</v>
      </c>
      <c r="D112" s="387" t="s">
        <v>1840</v>
      </c>
      <c r="E112" s="115"/>
      <c r="F112" s="115"/>
      <c r="G112" s="115"/>
      <c r="H112" s="115"/>
      <c r="I112" s="74">
        <f t="shared" si="49"/>
        <v>0</v>
      </c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74">
        <f t="shared" si="50"/>
        <v>0</v>
      </c>
      <c r="U112" s="115"/>
      <c r="V112" s="115"/>
      <c r="W112" s="115"/>
      <c r="X112" s="115"/>
      <c r="Y112" s="115"/>
      <c r="Z112" s="115"/>
      <c r="AA112" s="95"/>
      <c r="AB112" s="95"/>
      <c r="AC112" s="95"/>
      <c r="AD112" s="95"/>
      <c r="AE112" s="95"/>
      <c r="AF112" s="95"/>
      <c r="AG112" s="74">
        <f t="shared" si="51"/>
        <v>0</v>
      </c>
      <c r="AH112" s="74">
        <f t="shared" si="76"/>
        <v>0</v>
      </c>
      <c r="AI112" s="95"/>
      <c r="AJ112" s="115"/>
      <c r="AK112" s="95"/>
      <c r="AL112" s="95"/>
      <c r="AM112" s="95"/>
      <c r="AN112" s="95"/>
      <c r="AO112" s="95"/>
    </row>
    <row r="113" spans="1:41" ht="21" x14ac:dyDescent="0.15">
      <c r="A113" s="63" t="s">
        <v>652</v>
      </c>
      <c r="B113" s="101" t="s">
        <v>491</v>
      </c>
      <c r="C113" s="388" t="s">
        <v>481</v>
      </c>
      <c r="D113" s="387" t="s">
        <v>502</v>
      </c>
      <c r="E113" s="115"/>
      <c r="F113" s="115"/>
      <c r="G113" s="115"/>
      <c r="H113" s="115"/>
      <c r="I113" s="74">
        <f t="shared" si="49"/>
        <v>0</v>
      </c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74">
        <f t="shared" si="50"/>
        <v>0</v>
      </c>
      <c r="U113" s="115"/>
      <c r="V113" s="115"/>
      <c r="W113" s="115"/>
      <c r="X113" s="115"/>
      <c r="Y113" s="115"/>
      <c r="Z113" s="115"/>
      <c r="AA113" s="95"/>
      <c r="AB113" s="95"/>
      <c r="AC113" s="95"/>
      <c r="AD113" s="95"/>
      <c r="AE113" s="95"/>
      <c r="AF113" s="95"/>
      <c r="AG113" s="74">
        <f t="shared" si="51"/>
        <v>0</v>
      </c>
      <c r="AH113" s="74">
        <f t="shared" si="76"/>
        <v>0</v>
      </c>
      <c r="AI113" s="95"/>
      <c r="AJ113" s="115"/>
      <c r="AK113" s="95"/>
      <c r="AL113" s="95"/>
      <c r="AM113" s="95"/>
      <c r="AN113" s="95"/>
      <c r="AO113" s="95"/>
    </row>
    <row r="114" spans="1:41" x14ac:dyDescent="0.15">
      <c r="A114" s="63" t="s">
        <v>653</v>
      </c>
      <c r="B114" s="101" t="s">
        <v>492</v>
      </c>
      <c r="C114" s="388" t="s">
        <v>482</v>
      </c>
      <c r="D114" s="387" t="s">
        <v>615</v>
      </c>
      <c r="E114" s="115"/>
      <c r="F114" s="115"/>
      <c r="G114" s="115"/>
      <c r="H114" s="115"/>
      <c r="I114" s="74">
        <f t="shared" si="49"/>
        <v>0</v>
      </c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74">
        <f t="shared" si="50"/>
        <v>0</v>
      </c>
      <c r="U114" s="115"/>
      <c r="V114" s="115"/>
      <c r="W114" s="115"/>
      <c r="X114" s="115"/>
      <c r="Y114" s="115"/>
      <c r="Z114" s="115"/>
      <c r="AA114" s="95"/>
      <c r="AB114" s="95"/>
      <c r="AC114" s="95"/>
      <c r="AD114" s="95"/>
      <c r="AE114" s="95"/>
      <c r="AF114" s="95"/>
      <c r="AG114" s="74">
        <f t="shared" si="51"/>
        <v>0</v>
      </c>
      <c r="AH114" s="74">
        <f t="shared" si="76"/>
        <v>0</v>
      </c>
      <c r="AI114" s="95"/>
      <c r="AJ114" s="115"/>
      <c r="AK114" s="95"/>
      <c r="AL114" s="95"/>
      <c r="AM114" s="95"/>
      <c r="AN114" s="95"/>
      <c r="AO114" s="95"/>
    </row>
    <row r="115" spans="1:41" s="320" customFormat="1" x14ac:dyDescent="0.15">
      <c r="A115" s="319" t="s">
        <v>1828</v>
      </c>
      <c r="B115" s="101" t="s">
        <v>1952</v>
      </c>
      <c r="C115" s="388" t="s">
        <v>1953</v>
      </c>
      <c r="D115" s="272"/>
      <c r="E115" s="115"/>
      <c r="F115" s="115"/>
      <c r="G115" s="115"/>
      <c r="H115" s="115"/>
      <c r="I115" s="74">
        <f t="shared" si="49"/>
        <v>0</v>
      </c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74">
        <f t="shared" si="50"/>
        <v>0</v>
      </c>
      <c r="U115" s="115"/>
      <c r="V115" s="115"/>
      <c r="W115" s="115"/>
      <c r="X115" s="115"/>
      <c r="Y115" s="115"/>
      <c r="Z115" s="115"/>
      <c r="AA115" s="95"/>
      <c r="AB115" s="95"/>
      <c r="AC115" s="95"/>
      <c r="AD115" s="95"/>
      <c r="AE115" s="95"/>
      <c r="AF115" s="95"/>
      <c r="AG115" s="74">
        <f t="shared" si="51"/>
        <v>0</v>
      </c>
      <c r="AH115" s="74">
        <f t="shared" si="76"/>
        <v>0</v>
      </c>
      <c r="AI115" s="95"/>
      <c r="AJ115" s="115"/>
      <c r="AK115" s="95"/>
      <c r="AL115" s="95"/>
      <c r="AM115" s="95"/>
      <c r="AN115" s="95"/>
      <c r="AO115" s="95"/>
    </row>
    <row r="116" spans="1:41" ht="21" x14ac:dyDescent="0.15">
      <c r="A116" s="82" t="s">
        <v>476</v>
      </c>
      <c r="B116" s="101" t="s">
        <v>354</v>
      </c>
      <c r="C116" s="388" t="s">
        <v>170</v>
      </c>
      <c r="D116" s="389" t="s">
        <v>171</v>
      </c>
      <c r="E116" s="115">
        <f>E117+E118+E119+E120+E121+E122+E123+E124+E127+E130</f>
        <v>0</v>
      </c>
      <c r="F116" s="115">
        <f>F117+F118+F119+F120+F121+F122+F123+F124+F127+F130</f>
        <v>0</v>
      </c>
      <c r="G116" s="115">
        <f>G117+G118+G119+G120+G121+G122+G123+G124+G127+G130</f>
        <v>0</v>
      </c>
      <c r="H116" s="115">
        <f>H117+H118+H119+H120+H121+H122+H123+H124+H127+H130</f>
        <v>0</v>
      </c>
      <c r="I116" s="74">
        <f t="shared" si="49"/>
        <v>0</v>
      </c>
      <c r="J116" s="115">
        <f t="shared" ref="J116:O116" si="83">J123+J124+J130</f>
        <v>0</v>
      </c>
      <c r="K116" s="115">
        <f t="shared" si="83"/>
        <v>0</v>
      </c>
      <c r="L116" s="115">
        <f t="shared" si="83"/>
        <v>0</v>
      </c>
      <c r="M116" s="115">
        <f t="shared" si="83"/>
        <v>0</v>
      </c>
      <c r="N116" s="115">
        <f t="shared" si="83"/>
        <v>0</v>
      </c>
      <c r="O116" s="115">
        <f t="shared" si="83"/>
        <v>0</v>
      </c>
      <c r="P116" s="115">
        <f>P117+P118+P119+P120+P121+P122+P123+P124+P127+P130</f>
        <v>0</v>
      </c>
      <c r="Q116" s="115">
        <f>Q117+Q118+Q119+Q120+Q121+Q122+Q123+Q124+Q127+Q130</f>
        <v>0</v>
      </c>
      <c r="R116" s="115">
        <f>R117+R118+R119+R120+R121+R122+R123+R124+R127+R130</f>
        <v>0</v>
      </c>
      <c r="S116" s="115">
        <f>S117+S118+S119+S120+S121+S122+S123+S124+S127+S130</f>
        <v>0</v>
      </c>
      <c r="T116" s="74">
        <f t="shared" si="50"/>
        <v>0</v>
      </c>
      <c r="U116" s="115">
        <f>U123+U124+U130</f>
        <v>0</v>
      </c>
      <c r="V116" s="115">
        <f t="shared" ref="V116" si="84">V123+V124+V130</f>
        <v>0</v>
      </c>
      <c r="W116" s="115">
        <f>W123+W124+W130</f>
        <v>0</v>
      </c>
      <c r="X116" s="115">
        <f>X123+X124+X130</f>
        <v>0</v>
      </c>
      <c r="Y116" s="115">
        <f>Y123+Y124+Y130</f>
        <v>0</v>
      </c>
      <c r="Z116" s="115">
        <f>Z123+Z124+Z130</f>
        <v>0</v>
      </c>
      <c r="AA116" s="115">
        <f t="shared" ref="AA116:AF116" si="85">AA117+AA118+AA119+AA120+AA121+AA122+AA123+AA124+AA127+AA130</f>
        <v>0</v>
      </c>
      <c r="AB116" s="115">
        <f t="shared" si="85"/>
        <v>0</v>
      </c>
      <c r="AC116" s="115">
        <f t="shared" si="85"/>
        <v>0</v>
      </c>
      <c r="AD116" s="115">
        <f t="shared" si="85"/>
        <v>0</v>
      </c>
      <c r="AE116" s="115">
        <f t="shared" si="85"/>
        <v>0</v>
      </c>
      <c r="AF116" s="115">
        <f t="shared" si="85"/>
        <v>0</v>
      </c>
      <c r="AG116" s="74">
        <f t="shared" si="51"/>
        <v>0</v>
      </c>
      <c r="AH116" s="74">
        <f t="shared" si="76"/>
        <v>0</v>
      </c>
      <c r="AI116" s="115">
        <f t="shared" ref="AI116:AO116" si="86">AI123+AI124+AI130</f>
        <v>0</v>
      </c>
      <c r="AJ116" s="115">
        <f t="shared" si="86"/>
        <v>0</v>
      </c>
      <c r="AK116" s="115">
        <f t="shared" si="86"/>
        <v>0</v>
      </c>
      <c r="AL116" s="115">
        <f t="shared" si="86"/>
        <v>0</v>
      </c>
      <c r="AM116" s="115">
        <f t="shared" si="86"/>
        <v>0</v>
      </c>
      <c r="AN116" s="115">
        <f t="shared" si="86"/>
        <v>0</v>
      </c>
      <c r="AO116" s="115">
        <f t="shared" si="86"/>
        <v>0</v>
      </c>
    </row>
    <row r="117" spans="1:41" x14ac:dyDescent="0.15">
      <c r="A117" s="63" t="s">
        <v>1003</v>
      </c>
      <c r="B117" s="101" t="s">
        <v>355</v>
      </c>
      <c r="C117" s="388" t="s">
        <v>172</v>
      </c>
      <c r="D117" s="387" t="s">
        <v>1139</v>
      </c>
      <c r="E117" s="115"/>
      <c r="F117" s="115"/>
      <c r="G117" s="115"/>
      <c r="H117" s="115"/>
      <c r="I117" s="74">
        <f t="shared" si="49"/>
        <v>0</v>
      </c>
      <c r="J117" s="115" t="s">
        <v>976</v>
      </c>
      <c r="K117" s="115" t="s">
        <v>976</v>
      </c>
      <c r="L117" s="115" t="s">
        <v>976</v>
      </c>
      <c r="M117" s="115" t="s">
        <v>976</v>
      </c>
      <c r="N117" s="115" t="s">
        <v>976</v>
      </c>
      <c r="O117" s="115" t="s">
        <v>976</v>
      </c>
      <c r="P117" s="115"/>
      <c r="Q117" s="115"/>
      <c r="R117" s="115"/>
      <c r="S117" s="115"/>
      <c r="T117" s="74">
        <f t="shared" si="50"/>
        <v>0</v>
      </c>
      <c r="U117" s="115" t="s">
        <v>976</v>
      </c>
      <c r="V117" s="115" t="s">
        <v>976</v>
      </c>
      <c r="W117" s="115" t="s">
        <v>976</v>
      </c>
      <c r="X117" s="115" t="s">
        <v>976</v>
      </c>
      <c r="Y117" s="115" t="s">
        <v>976</v>
      </c>
      <c r="Z117" s="115" t="s">
        <v>976</v>
      </c>
      <c r="AA117" s="95"/>
      <c r="AB117" s="95"/>
      <c r="AC117" s="95"/>
      <c r="AD117" s="95"/>
      <c r="AE117" s="95"/>
      <c r="AF117" s="95"/>
      <c r="AG117" s="74">
        <f t="shared" si="51"/>
        <v>0</v>
      </c>
      <c r="AH117" s="74">
        <f t="shared" si="76"/>
        <v>0</v>
      </c>
      <c r="AI117" s="95" t="s">
        <v>976</v>
      </c>
      <c r="AJ117" s="115" t="s">
        <v>976</v>
      </c>
      <c r="AK117" s="95" t="s">
        <v>976</v>
      </c>
      <c r="AL117" s="95" t="s">
        <v>976</v>
      </c>
      <c r="AM117" s="95" t="s">
        <v>976</v>
      </c>
      <c r="AN117" s="95" t="s">
        <v>976</v>
      </c>
      <c r="AO117" s="95" t="s">
        <v>976</v>
      </c>
    </row>
    <row r="118" spans="1:41" x14ac:dyDescent="0.15">
      <c r="A118" s="63" t="s">
        <v>591</v>
      </c>
      <c r="B118" s="101" t="s">
        <v>356</v>
      </c>
      <c r="C118" s="388" t="s">
        <v>174</v>
      </c>
      <c r="D118" s="387" t="s">
        <v>173</v>
      </c>
      <c r="E118" s="115"/>
      <c r="F118" s="115"/>
      <c r="G118" s="115"/>
      <c r="H118" s="115"/>
      <c r="I118" s="74">
        <f t="shared" si="49"/>
        <v>0</v>
      </c>
      <c r="J118" s="115" t="s">
        <v>976</v>
      </c>
      <c r="K118" s="115" t="s">
        <v>976</v>
      </c>
      <c r="L118" s="115" t="s">
        <v>976</v>
      </c>
      <c r="M118" s="115" t="s">
        <v>976</v>
      </c>
      <c r="N118" s="115" t="s">
        <v>976</v>
      </c>
      <c r="O118" s="115" t="s">
        <v>976</v>
      </c>
      <c r="P118" s="115"/>
      <c r="Q118" s="115"/>
      <c r="R118" s="115"/>
      <c r="S118" s="115"/>
      <c r="T118" s="74">
        <f t="shared" si="50"/>
        <v>0</v>
      </c>
      <c r="U118" s="115" t="s">
        <v>976</v>
      </c>
      <c r="V118" s="115" t="s">
        <v>976</v>
      </c>
      <c r="W118" s="115" t="s">
        <v>976</v>
      </c>
      <c r="X118" s="115" t="s">
        <v>976</v>
      </c>
      <c r="Y118" s="115" t="s">
        <v>976</v>
      </c>
      <c r="Z118" s="115" t="s">
        <v>976</v>
      </c>
      <c r="AA118" s="95"/>
      <c r="AB118" s="95"/>
      <c r="AC118" s="95"/>
      <c r="AD118" s="95"/>
      <c r="AE118" s="95"/>
      <c r="AF118" s="95"/>
      <c r="AG118" s="74">
        <f t="shared" si="51"/>
        <v>0</v>
      </c>
      <c r="AH118" s="74">
        <f t="shared" si="76"/>
        <v>0</v>
      </c>
      <c r="AI118" s="95" t="s">
        <v>976</v>
      </c>
      <c r="AJ118" s="115" t="s">
        <v>976</v>
      </c>
      <c r="AK118" s="95" t="s">
        <v>976</v>
      </c>
      <c r="AL118" s="95" t="s">
        <v>976</v>
      </c>
      <c r="AM118" s="95" t="s">
        <v>976</v>
      </c>
      <c r="AN118" s="95" t="s">
        <v>976</v>
      </c>
      <c r="AO118" s="95" t="s">
        <v>976</v>
      </c>
    </row>
    <row r="119" spans="1:41" s="194" customFormat="1" x14ac:dyDescent="0.15">
      <c r="A119" s="63" t="s">
        <v>1164</v>
      </c>
      <c r="B119" s="101" t="s">
        <v>824</v>
      </c>
      <c r="C119" s="388" t="s">
        <v>759</v>
      </c>
      <c r="D119" s="387" t="s">
        <v>1165</v>
      </c>
      <c r="E119" s="115"/>
      <c r="F119" s="115"/>
      <c r="G119" s="115"/>
      <c r="H119" s="115"/>
      <c r="I119" s="74">
        <f t="shared" si="49"/>
        <v>0</v>
      </c>
      <c r="J119" s="115" t="s">
        <v>976</v>
      </c>
      <c r="K119" s="115" t="s">
        <v>976</v>
      </c>
      <c r="L119" s="115" t="s">
        <v>976</v>
      </c>
      <c r="M119" s="115" t="s">
        <v>976</v>
      </c>
      <c r="N119" s="115" t="s">
        <v>976</v>
      </c>
      <c r="O119" s="115" t="s">
        <v>976</v>
      </c>
      <c r="P119" s="115"/>
      <c r="Q119" s="115"/>
      <c r="R119" s="115"/>
      <c r="S119" s="115"/>
      <c r="T119" s="74">
        <f t="shared" si="50"/>
        <v>0</v>
      </c>
      <c r="U119" s="115" t="s">
        <v>976</v>
      </c>
      <c r="V119" s="115" t="s">
        <v>976</v>
      </c>
      <c r="W119" s="115" t="s">
        <v>976</v>
      </c>
      <c r="X119" s="115" t="s">
        <v>976</v>
      </c>
      <c r="Y119" s="115" t="s">
        <v>976</v>
      </c>
      <c r="Z119" s="115" t="s">
        <v>976</v>
      </c>
      <c r="AA119" s="95"/>
      <c r="AB119" s="95"/>
      <c r="AC119" s="95"/>
      <c r="AD119" s="95"/>
      <c r="AE119" s="95"/>
      <c r="AF119" s="95"/>
      <c r="AG119" s="74">
        <f t="shared" si="51"/>
        <v>0</v>
      </c>
      <c r="AH119" s="74">
        <f t="shared" si="76"/>
        <v>0</v>
      </c>
      <c r="AI119" s="95" t="s">
        <v>976</v>
      </c>
      <c r="AJ119" s="115" t="s">
        <v>976</v>
      </c>
      <c r="AK119" s="95" t="s">
        <v>976</v>
      </c>
      <c r="AL119" s="95" t="s">
        <v>976</v>
      </c>
      <c r="AM119" s="95" t="s">
        <v>976</v>
      </c>
      <c r="AN119" s="95" t="s">
        <v>976</v>
      </c>
      <c r="AO119" s="95" t="s">
        <v>976</v>
      </c>
    </row>
    <row r="120" spans="1:41" s="194" customFormat="1" x14ac:dyDescent="0.15">
      <c r="A120" s="63" t="s">
        <v>1166</v>
      </c>
      <c r="B120" s="101" t="s">
        <v>3</v>
      </c>
      <c r="C120" s="388" t="s">
        <v>2</v>
      </c>
      <c r="D120" s="387" t="s">
        <v>1167</v>
      </c>
      <c r="E120" s="115"/>
      <c r="F120" s="115"/>
      <c r="G120" s="115"/>
      <c r="H120" s="115"/>
      <c r="I120" s="74">
        <f t="shared" si="49"/>
        <v>0</v>
      </c>
      <c r="J120" s="115" t="s">
        <v>976</v>
      </c>
      <c r="K120" s="115" t="s">
        <v>976</v>
      </c>
      <c r="L120" s="115" t="s">
        <v>976</v>
      </c>
      <c r="M120" s="115" t="s">
        <v>976</v>
      </c>
      <c r="N120" s="115" t="s">
        <v>976</v>
      </c>
      <c r="O120" s="115" t="s">
        <v>976</v>
      </c>
      <c r="P120" s="115"/>
      <c r="Q120" s="115"/>
      <c r="R120" s="115"/>
      <c r="S120" s="115"/>
      <c r="T120" s="74">
        <f t="shared" si="50"/>
        <v>0</v>
      </c>
      <c r="U120" s="115" t="s">
        <v>976</v>
      </c>
      <c r="V120" s="115" t="s">
        <v>976</v>
      </c>
      <c r="W120" s="115" t="s">
        <v>976</v>
      </c>
      <c r="X120" s="115" t="s">
        <v>976</v>
      </c>
      <c r="Y120" s="115" t="s">
        <v>976</v>
      </c>
      <c r="Z120" s="115" t="s">
        <v>976</v>
      </c>
      <c r="AA120" s="95"/>
      <c r="AB120" s="95"/>
      <c r="AC120" s="95"/>
      <c r="AD120" s="95"/>
      <c r="AE120" s="95"/>
      <c r="AF120" s="95"/>
      <c r="AG120" s="74">
        <f t="shared" si="51"/>
        <v>0</v>
      </c>
      <c r="AH120" s="74">
        <f t="shared" si="76"/>
        <v>0</v>
      </c>
      <c r="AI120" s="95" t="s">
        <v>976</v>
      </c>
      <c r="AJ120" s="115" t="s">
        <v>976</v>
      </c>
      <c r="AK120" s="95" t="s">
        <v>976</v>
      </c>
      <c r="AL120" s="95" t="s">
        <v>976</v>
      </c>
      <c r="AM120" s="95" t="s">
        <v>976</v>
      </c>
      <c r="AN120" s="95" t="s">
        <v>976</v>
      </c>
      <c r="AO120" s="95" t="s">
        <v>976</v>
      </c>
    </row>
    <row r="121" spans="1:41" x14ac:dyDescent="0.15">
      <c r="A121" s="63" t="s">
        <v>1004</v>
      </c>
      <c r="B121" s="101" t="s">
        <v>1005</v>
      </c>
      <c r="C121" s="388" t="s">
        <v>1006</v>
      </c>
      <c r="D121" s="387" t="s">
        <v>1060</v>
      </c>
      <c r="E121" s="115"/>
      <c r="F121" s="115"/>
      <c r="G121" s="115"/>
      <c r="H121" s="115"/>
      <c r="I121" s="74">
        <f t="shared" si="49"/>
        <v>0</v>
      </c>
      <c r="J121" s="115" t="s">
        <v>976</v>
      </c>
      <c r="K121" s="115" t="s">
        <v>976</v>
      </c>
      <c r="L121" s="115" t="s">
        <v>976</v>
      </c>
      <c r="M121" s="115" t="s">
        <v>976</v>
      </c>
      <c r="N121" s="115" t="s">
        <v>976</v>
      </c>
      <c r="O121" s="115" t="s">
        <v>976</v>
      </c>
      <c r="P121" s="95"/>
      <c r="Q121" s="95"/>
      <c r="R121" s="95"/>
      <c r="S121" s="95"/>
      <c r="T121" s="74">
        <f t="shared" si="50"/>
        <v>0</v>
      </c>
      <c r="U121" s="115" t="s">
        <v>976</v>
      </c>
      <c r="V121" s="115" t="s">
        <v>976</v>
      </c>
      <c r="W121" s="115" t="s">
        <v>976</v>
      </c>
      <c r="X121" s="115" t="s">
        <v>976</v>
      </c>
      <c r="Y121" s="115" t="s">
        <v>976</v>
      </c>
      <c r="Z121" s="115" t="s">
        <v>976</v>
      </c>
      <c r="AA121" s="95"/>
      <c r="AB121" s="95"/>
      <c r="AC121" s="95"/>
      <c r="AD121" s="95"/>
      <c r="AE121" s="95"/>
      <c r="AF121" s="95"/>
      <c r="AG121" s="74">
        <f t="shared" si="51"/>
        <v>0</v>
      </c>
      <c r="AH121" s="74">
        <f t="shared" si="76"/>
        <v>0</v>
      </c>
      <c r="AI121" s="95" t="s">
        <v>976</v>
      </c>
      <c r="AJ121" s="115" t="s">
        <v>976</v>
      </c>
      <c r="AK121" s="95" t="s">
        <v>976</v>
      </c>
      <c r="AL121" s="95" t="s">
        <v>976</v>
      </c>
      <c r="AM121" s="95" t="s">
        <v>976</v>
      </c>
      <c r="AN121" s="95" t="s">
        <v>976</v>
      </c>
      <c r="AO121" s="95" t="s">
        <v>976</v>
      </c>
    </row>
    <row r="122" spans="1:41" x14ac:dyDescent="0.15">
      <c r="A122" s="63" t="s">
        <v>592</v>
      </c>
      <c r="B122" s="101" t="s">
        <v>1007</v>
      </c>
      <c r="C122" s="388" t="s">
        <v>1008</v>
      </c>
      <c r="D122" s="387" t="s">
        <v>175</v>
      </c>
      <c r="E122" s="115"/>
      <c r="F122" s="115"/>
      <c r="G122" s="115"/>
      <c r="H122" s="115"/>
      <c r="I122" s="74">
        <f t="shared" si="49"/>
        <v>0</v>
      </c>
      <c r="J122" s="115" t="s">
        <v>976</v>
      </c>
      <c r="K122" s="115" t="s">
        <v>976</v>
      </c>
      <c r="L122" s="115" t="s">
        <v>976</v>
      </c>
      <c r="M122" s="115" t="s">
        <v>976</v>
      </c>
      <c r="N122" s="115" t="s">
        <v>976</v>
      </c>
      <c r="O122" s="115" t="s">
        <v>976</v>
      </c>
      <c r="P122" s="115"/>
      <c r="Q122" s="115"/>
      <c r="R122" s="115"/>
      <c r="S122" s="115"/>
      <c r="T122" s="74">
        <f t="shared" si="50"/>
        <v>0</v>
      </c>
      <c r="U122" s="115" t="s">
        <v>976</v>
      </c>
      <c r="V122" s="115" t="s">
        <v>976</v>
      </c>
      <c r="W122" s="115" t="s">
        <v>976</v>
      </c>
      <c r="X122" s="115" t="s">
        <v>976</v>
      </c>
      <c r="Y122" s="115" t="s">
        <v>976</v>
      </c>
      <c r="Z122" s="115" t="s">
        <v>976</v>
      </c>
      <c r="AA122" s="95"/>
      <c r="AB122" s="95"/>
      <c r="AC122" s="95"/>
      <c r="AD122" s="95"/>
      <c r="AE122" s="95"/>
      <c r="AF122" s="95"/>
      <c r="AG122" s="74">
        <f t="shared" si="51"/>
        <v>0</v>
      </c>
      <c r="AH122" s="74">
        <f t="shared" si="76"/>
        <v>0</v>
      </c>
      <c r="AI122" s="95" t="s">
        <v>976</v>
      </c>
      <c r="AJ122" s="115" t="s">
        <v>976</v>
      </c>
      <c r="AK122" s="95" t="s">
        <v>976</v>
      </c>
      <c r="AL122" s="95" t="s">
        <v>976</v>
      </c>
      <c r="AM122" s="95" t="s">
        <v>976</v>
      </c>
      <c r="AN122" s="95" t="s">
        <v>976</v>
      </c>
      <c r="AO122" s="95" t="s">
        <v>976</v>
      </c>
    </row>
    <row r="123" spans="1:41" s="194" customFormat="1" x14ac:dyDescent="0.15">
      <c r="A123" s="63" t="s">
        <v>1168</v>
      </c>
      <c r="B123" s="101" t="s">
        <v>1170</v>
      </c>
      <c r="C123" s="388" t="s">
        <v>1169</v>
      </c>
      <c r="D123" s="387" t="s">
        <v>1171</v>
      </c>
      <c r="E123" s="115"/>
      <c r="F123" s="115"/>
      <c r="G123" s="115"/>
      <c r="H123" s="115"/>
      <c r="I123" s="74">
        <f t="shared" si="49"/>
        <v>0</v>
      </c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74">
        <f t="shared" si="50"/>
        <v>0</v>
      </c>
      <c r="U123" s="115"/>
      <c r="V123" s="115"/>
      <c r="W123" s="115"/>
      <c r="X123" s="115"/>
      <c r="Y123" s="115"/>
      <c r="Z123" s="115"/>
      <c r="AA123" s="95"/>
      <c r="AB123" s="95"/>
      <c r="AC123" s="95"/>
      <c r="AD123" s="95"/>
      <c r="AE123" s="95"/>
      <c r="AF123" s="95"/>
      <c r="AG123" s="74">
        <f t="shared" si="51"/>
        <v>0</v>
      </c>
      <c r="AH123" s="74">
        <f t="shared" si="76"/>
        <v>0</v>
      </c>
      <c r="AI123" s="95"/>
      <c r="AJ123" s="115"/>
      <c r="AK123" s="95"/>
      <c r="AL123" s="95"/>
      <c r="AM123" s="95"/>
      <c r="AN123" s="95"/>
      <c r="AO123" s="95"/>
    </row>
    <row r="124" spans="1:41" ht="21" x14ac:dyDescent="0.15">
      <c r="A124" s="63" t="s">
        <v>1172</v>
      </c>
      <c r="B124" s="101" t="s">
        <v>1173</v>
      </c>
      <c r="C124" s="388" t="s">
        <v>1174</v>
      </c>
      <c r="D124" s="387" t="s">
        <v>1175</v>
      </c>
      <c r="E124" s="115">
        <f>E125+E126</f>
        <v>0</v>
      </c>
      <c r="F124" s="115">
        <f>F125+F126</f>
        <v>0</v>
      </c>
      <c r="G124" s="115">
        <f>G125+G126</f>
        <v>0</v>
      </c>
      <c r="H124" s="115">
        <f>H125+H126</f>
        <v>0</v>
      </c>
      <c r="I124" s="74">
        <f t="shared" si="49"/>
        <v>0</v>
      </c>
      <c r="J124" s="115">
        <f t="shared" ref="J124:O124" si="87">J126</f>
        <v>0</v>
      </c>
      <c r="K124" s="115">
        <f t="shared" si="87"/>
        <v>0</v>
      </c>
      <c r="L124" s="115">
        <f t="shared" si="87"/>
        <v>0</v>
      </c>
      <c r="M124" s="115">
        <f t="shared" si="87"/>
        <v>0</v>
      </c>
      <c r="N124" s="115">
        <f t="shared" si="87"/>
        <v>0</v>
      </c>
      <c r="O124" s="115">
        <f t="shared" si="87"/>
        <v>0</v>
      </c>
      <c r="P124" s="115">
        <f>P125+P126</f>
        <v>0</v>
      </c>
      <c r="Q124" s="115">
        <f>Q125+Q126</f>
        <v>0</v>
      </c>
      <c r="R124" s="115">
        <f>R125+R126</f>
        <v>0</v>
      </c>
      <c r="S124" s="115">
        <f>S125+S126</f>
        <v>0</v>
      </c>
      <c r="T124" s="74">
        <f t="shared" si="50"/>
        <v>0</v>
      </c>
      <c r="U124" s="115">
        <f>U126</f>
        <v>0</v>
      </c>
      <c r="V124" s="115">
        <f t="shared" ref="V124" si="88">V126</f>
        <v>0</v>
      </c>
      <c r="W124" s="115">
        <f>W126</f>
        <v>0</v>
      </c>
      <c r="X124" s="115">
        <f>X126</f>
        <v>0</v>
      </c>
      <c r="Y124" s="115">
        <f>Y126</f>
        <v>0</v>
      </c>
      <c r="Z124" s="115">
        <f>Z126</f>
        <v>0</v>
      </c>
      <c r="AA124" s="115">
        <f t="shared" ref="AA124:AF124" si="89">AA125+AA126</f>
        <v>0</v>
      </c>
      <c r="AB124" s="115">
        <f t="shared" si="89"/>
        <v>0</v>
      </c>
      <c r="AC124" s="115">
        <f t="shared" si="89"/>
        <v>0</v>
      </c>
      <c r="AD124" s="115">
        <f t="shared" si="89"/>
        <v>0</v>
      </c>
      <c r="AE124" s="115">
        <f t="shared" si="89"/>
        <v>0</v>
      </c>
      <c r="AF124" s="115">
        <f t="shared" si="89"/>
        <v>0</v>
      </c>
      <c r="AG124" s="74">
        <f t="shared" si="51"/>
        <v>0</v>
      </c>
      <c r="AH124" s="74">
        <f t="shared" si="76"/>
        <v>0</v>
      </c>
      <c r="AI124" s="115">
        <f t="shared" ref="AI124:AO124" si="90">AI126</f>
        <v>0</v>
      </c>
      <c r="AJ124" s="115">
        <f t="shared" si="90"/>
        <v>0</v>
      </c>
      <c r="AK124" s="115">
        <f t="shared" si="90"/>
        <v>0</v>
      </c>
      <c r="AL124" s="115">
        <f t="shared" si="90"/>
        <v>0</v>
      </c>
      <c r="AM124" s="115">
        <f t="shared" si="90"/>
        <v>0</v>
      </c>
      <c r="AN124" s="115">
        <f t="shared" si="90"/>
        <v>0</v>
      </c>
      <c r="AO124" s="115">
        <f t="shared" si="90"/>
        <v>0</v>
      </c>
    </row>
    <row r="125" spans="1:41" s="194" customFormat="1" x14ac:dyDescent="0.15">
      <c r="A125" s="63" t="s">
        <v>1176</v>
      </c>
      <c r="B125" s="101" t="s">
        <v>1177</v>
      </c>
      <c r="C125" s="388" t="s">
        <v>1178</v>
      </c>
      <c r="D125" s="387" t="s">
        <v>1179</v>
      </c>
      <c r="E125" s="115"/>
      <c r="F125" s="115"/>
      <c r="G125" s="115"/>
      <c r="H125" s="115"/>
      <c r="I125" s="74">
        <f t="shared" si="49"/>
        <v>0</v>
      </c>
      <c r="J125" s="115" t="s">
        <v>976</v>
      </c>
      <c r="K125" s="115" t="s">
        <v>976</v>
      </c>
      <c r="L125" s="115" t="s">
        <v>976</v>
      </c>
      <c r="M125" s="115" t="s">
        <v>976</v>
      </c>
      <c r="N125" s="115" t="s">
        <v>976</v>
      </c>
      <c r="O125" s="115" t="s">
        <v>976</v>
      </c>
      <c r="P125" s="115"/>
      <c r="Q125" s="115"/>
      <c r="R125" s="115"/>
      <c r="S125" s="115"/>
      <c r="T125" s="74">
        <f t="shared" si="50"/>
        <v>0</v>
      </c>
      <c r="U125" s="115" t="s">
        <v>976</v>
      </c>
      <c r="V125" s="115" t="s">
        <v>976</v>
      </c>
      <c r="W125" s="115" t="s">
        <v>976</v>
      </c>
      <c r="X125" s="115" t="s">
        <v>976</v>
      </c>
      <c r="Y125" s="115" t="s">
        <v>976</v>
      </c>
      <c r="Z125" s="115" t="s">
        <v>976</v>
      </c>
      <c r="AA125" s="95"/>
      <c r="AB125" s="95"/>
      <c r="AC125" s="95"/>
      <c r="AD125" s="95"/>
      <c r="AE125" s="95"/>
      <c r="AF125" s="95"/>
      <c r="AG125" s="74">
        <f t="shared" si="51"/>
        <v>0</v>
      </c>
      <c r="AH125" s="74">
        <f t="shared" si="76"/>
        <v>0</v>
      </c>
      <c r="AI125" s="95" t="s">
        <v>976</v>
      </c>
      <c r="AJ125" s="115" t="s">
        <v>976</v>
      </c>
      <c r="AK125" s="95" t="s">
        <v>976</v>
      </c>
      <c r="AL125" s="95" t="s">
        <v>976</v>
      </c>
      <c r="AM125" s="95" t="s">
        <v>976</v>
      </c>
      <c r="AN125" s="95" t="s">
        <v>976</v>
      </c>
      <c r="AO125" s="95" t="s">
        <v>976</v>
      </c>
    </row>
    <row r="126" spans="1:41" s="320" customFormat="1" x14ac:dyDescent="0.15">
      <c r="A126" s="319" t="s">
        <v>1842</v>
      </c>
      <c r="B126" s="101" t="s">
        <v>1954</v>
      </c>
      <c r="C126" s="388" t="s">
        <v>1955</v>
      </c>
      <c r="D126" s="272"/>
      <c r="E126" s="115"/>
      <c r="F126" s="115"/>
      <c r="G126" s="115"/>
      <c r="H126" s="115"/>
      <c r="I126" s="74">
        <f t="shared" si="49"/>
        <v>0</v>
      </c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74">
        <f t="shared" si="50"/>
        <v>0</v>
      </c>
      <c r="U126" s="115"/>
      <c r="V126" s="115"/>
      <c r="W126" s="115"/>
      <c r="X126" s="115"/>
      <c r="Y126" s="115"/>
      <c r="Z126" s="115"/>
      <c r="AA126" s="95"/>
      <c r="AB126" s="95"/>
      <c r="AC126" s="95"/>
      <c r="AD126" s="95"/>
      <c r="AE126" s="95"/>
      <c r="AF126" s="95"/>
      <c r="AG126" s="74">
        <f t="shared" si="51"/>
        <v>0</v>
      </c>
      <c r="AH126" s="74">
        <f t="shared" si="76"/>
        <v>0</v>
      </c>
      <c r="AI126" s="95"/>
      <c r="AJ126" s="115"/>
      <c r="AK126" s="95"/>
      <c r="AL126" s="95"/>
      <c r="AM126" s="95"/>
      <c r="AN126" s="95"/>
      <c r="AO126" s="95"/>
    </row>
    <row r="127" spans="1:41" x14ac:dyDescent="0.15">
      <c r="A127" s="63" t="s">
        <v>1185</v>
      </c>
      <c r="B127" s="101" t="s">
        <v>1180</v>
      </c>
      <c r="C127" s="388" t="s">
        <v>1181</v>
      </c>
      <c r="D127" s="387" t="s">
        <v>890</v>
      </c>
      <c r="E127" s="115">
        <f>E128+E129</f>
        <v>0</v>
      </c>
      <c r="F127" s="115">
        <f>F128+F129</f>
        <v>0</v>
      </c>
      <c r="G127" s="115">
        <f>G128+G129</f>
        <v>0</v>
      </c>
      <c r="H127" s="115">
        <f>H128+H129</f>
        <v>0</v>
      </c>
      <c r="I127" s="74">
        <f t="shared" si="49"/>
        <v>0</v>
      </c>
      <c r="J127" s="115" t="s">
        <v>976</v>
      </c>
      <c r="K127" s="115" t="s">
        <v>976</v>
      </c>
      <c r="L127" s="115" t="s">
        <v>976</v>
      </c>
      <c r="M127" s="115" t="s">
        <v>976</v>
      </c>
      <c r="N127" s="115" t="s">
        <v>976</v>
      </c>
      <c r="O127" s="115" t="s">
        <v>976</v>
      </c>
      <c r="P127" s="115">
        <f>P128+P129</f>
        <v>0</v>
      </c>
      <c r="Q127" s="115">
        <f>Q128+Q129</f>
        <v>0</v>
      </c>
      <c r="R127" s="115">
        <f>R128+R129</f>
        <v>0</v>
      </c>
      <c r="S127" s="115">
        <f>S128+S129</f>
        <v>0</v>
      </c>
      <c r="T127" s="74">
        <f t="shared" si="50"/>
        <v>0</v>
      </c>
      <c r="U127" s="115" t="s">
        <v>976</v>
      </c>
      <c r="V127" s="115" t="s">
        <v>976</v>
      </c>
      <c r="W127" s="115" t="s">
        <v>976</v>
      </c>
      <c r="X127" s="115" t="s">
        <v>976</v>
      </c>
      <c r="Y127" s="115" t="s">
        <v>976</v>
      </c>
      <c r="Z127" s="115" t="s">
        <v>976</v>
      </c>
      <c r="AA127" s="115">
        <f t="shared" ref="AA127:AF127" si="91">AA128+AA129</f>
        <v>0</v>
      </c>
      <c r="AB127" s="115">
        <f t="shared" si="91"/>
        <v>0</v>
      </c>
      <c r="AC127" s="115">
        <f t="shared" si="91"/>
        <v>0</v>
      </c>
      <c r="AD127" s="115">
        <f t="shared" si="91"/>
        <v>0</v>
      </c>
      <c r="AE127" s="115">
        <f t="shared" si="91"/>
        <v>0</v>
      </c>
      <c r="AF127" s="115">
        <f t="shared" si="91"/>
        <v>0</v>
      </c>
      <c r="AG127" s="74">
        <f t="shared" si="51"/>
        <v>0</v>
      </c>
      <c r="AH127" s="74">
        <f t="shared" si="76"/>
        <v>0</v>
      </c>
      <c r="AI127" s="115" t="s">
        <v>976</v>
      </c>
      <c r="AJ127" s="115" t="s">
        <v>976</v>
      </c>
      <c r="AK127" s="115" t="s">
        <v>976</v>
      </c>
      <c r="AL127" s="115" t="s">
        <v>976</v>
      </c>
      <c r="AM127" s="115" t="s">
        <v>976</v>
      </c>
      <c r="AN127" s="115" t="s">
        <v>976</v>
      </c>
      <c r="AO127" s="115" t="s">
        <v>976</v>
      </c>
    </row>
    <row r="128" spans="1:41" x14ac:dyDescent="0.15">
      <c r="A128" s="63" t="s">
        <v>1184</v>
      </c>
      <c r="B128" s="101" t="s">
        <v>1182</v>
      </c>
      <c r="C128" s="388" t="s">
        <v>1183</v>
      </c>
      <c r="D128" s="387" t="s">
        <v>891</v>
      </c>
      <c r="E128" s="115"/>
      <c r="F128" s="115"/>
      <c r="G128" s="115"/>
      <c r="H128" s="115"/>
      <c r="I128" s="74">
        <f t="shared" si="49"/>
        <v>0</v>
      </c>
      <c r="J128" s="115" t="s">
        <v>976</v>
      </c>
      <c r="K128" s="115" t="s">
        <v>976</v>
      </c>
      <c r="L128" s="115" t="s">
        <v>976</v>
      </c>
      <c r="M128" s="115" t="s">
        <v>976</v>
      </c>
      <c r="N128" s="115" t="s">
        <v>976</v>
      </c>
      <c r="O128" s="115" t="s">
        <v>976</v>
      </c>
      <c r="P128" s="115"/>
      <c r="Q128" s="115"/>
      <c r="R128" s="115"/>
      <c r="S128" s="115"/>
      <c r="T128" s="74">
        <f t="shared" si="50"/>
        <v>0</v>
      </c>
      <c r="U128" s="115" t="s">
        <v>976</v>
      </c>
      <c r="V128" s="115" t="s">
        <v>976</v>
      </c>
      <c r="W128" s="115" t="s">
        <v>976</v>
      </c>
      <c r="X128" s="115" t="s">
        <v>976</v>
      </c>
      <c r="Y128" s="115" t="s">
        <v>976</v>
      </c>
      <c r="Z128" s="115" t="s">
        <v>976</v>
      </c>
      <c r="AA128" s="95"/>
      <c r="AB128" s="95"/>
      <c r="AC128" s="95"/>
      <c r="AD128" s="95"/>
      <c r="AE128" s="95"/>
      <c r="AF128" s="95"/>
      <c r="AG128" s="74">
        <f t="shared" si="51"/>
        <v>0</v>
      </c>
      <c r="AH128" s="74">
        <f t="shared" si="76"/>
        <v>0</v>
      </c>
      <c r="AI128" s="115" t="s">
        <v>976</v>
      </c>
      <c r="AJ128" s="115" t="s">
        <v>976</v>
      </c>
      <c r="AK128" s="115" t="s">
        <v>976</v>
      </c>
      <c r="AL128" s="115" t="s">
        <v>976</v>
      </c>
      <c r="AM128" s="115" t="s">
        <v>976</v>
      </c>
      <c r="AN128" s="115" t="s">
        <v>976</v>
      </c>
      <c r="AO128" s="115" t="s">
        <v>976</v>
      </c>
    </row>
    <row r="129" spans="1:41" s="320" customFormat="1" x14ac:dyDescent="0.15">
      <c r="A129" s="319" t="s">
        <v>1843</v>
      </c>
      <c r="B129" s="101" t="s">
        <v>1956</v>
      </c>
      <c r="C129" s="388" t="s">
        <v>1958</v>
      </c>
      <c r="D129" s="272"/>
      <c r="E129" s="115"/>
      <c r="F129" s="115"/>
      <c r="G129" s="115"/>
      <c r="H129" s="115"/>
      <c r="I129" s="74">
        <f t="shared" si="49"/>
        <v>0</v>
      </c>
      <c r="J129" s="115" t="s">
        <v>976</v>
      </c>
      <c r="K129" s="115" t="s">
        <v>976</v>
      </c>
      <c r="L129" s="115" t="s">
        <v>976</v>
      </c>
      <c r="M129" s="115" t="s">
        <v>976</v>
      </c>
      <c r="N129" s="115" t="s">
        <v>976</v>
      </c>
      <c r="O129" s="115" t="s">
        <v>976</v>
      </c>
      <c r="P129" s="115"/>
      <c r="Q129" s="115"/>
      <c r="R129" s="115"/>
      <c r="S129" s="115"/>
      <c r="T129" s="74">
        <f t="shared" si="50"/>
        <v>0</v>
      </c>
      <c r="U129" s="115" t="s">
        <v>976</v>
      </c>
      <c r="V129" s="115" t="s">
        <v>976</v>
      </c>
      <c r="W129" s="115" t="s">
        <v>976</v>
      </c>
      <c r="X129" s="115" t="s">
        <v>976</v>
      </c>
      <c r="Y129" s="115" t="s">
        <v>976</v>
      </c>
      <c r="Z129" s="115" t="s">
        <v>976</v>
      </c>
      <c r="AA129" s="95"/>
      <c r="AB129" s="95"/>
      <c r="AC129" s="95"/>
      <c r="AD129" s="95"/>
      <c r="AE129" s="95"/>
      <c r="AF129" s="95"/>
      <c r="AG129" s="74">
        <f t="shared" si="51"/>
        <v>0</v>
      </c>
      <c r="AH129" s="74">
        <f t="shared" si="76"/>
        <v>0</v>
      </c>
      <c r="AI129" s="115" t="s">
        <v>976</v>
      </c>
      <c r="AJ129" s="115" t="s">
        <v>976</v>
      </c>
      <c r="AK129" s="115" t="s">
        <v>976</v>
      </c>
      <c r="AL129" s="115" t="s">
        <v>976</v>
      </c>
      <c r="AM129" s="115" t="s">
        <v>976</v>
      </c>
      <c r="AN129" s="115" t="s">
        <v>976</v>
      </c>
      <c r="AO129" s="115" t="s">
        <v>976</v>
      </c>
    </row>
    <row r="130" spans="1:41" s="320" customFormat="1" x14ac:dyDescent="0.15">
      <c r="A130" s="319" t="s">
        <v>1841</v>
      </c>
      <c r="B130" s="101" t="s">
        <v>1957</v>
      </c>
      <c r="C130" s="388" t="s">
        <v>1959</v>
      </c>
      <c r="D130" s="272"/>
      <c r="E130" s="115"/>
      <c r="F130" s="115"/>
      <c r="G130" s="115"/>
      <c r="H130" s="115"/>
      <c r="I130" s="74">
        <f t="shared" si="49"/>
        <v>0</v>
      </c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74">
        <f t="shared" si="50"/>
        <v>0</v>
      </c>
      <c r="U130" s="115"/>
      <c r="V130" s="115"/>
      <c r="W130" s="115"/>
      <c r="X130" s="115"/>
      <c r="Y130" s="115"/>
      <c r="Z130" s="115"/>
      <c r="AA130" s="95"/>
      <c r="AB130" s="95"/>
      <c r="AC130" s="95"/>
      <c r="AD130" s="95"/>
      <c r="AE130" s="95"/>
      <c r="AF130" s="95"/>
      <c r="AG130" s="74">
        <f t="shared" si="51"/>
        <v>0</v>
      </c>
      <c r="AH130" s="74">
        <f t="shared" si="76"/>
        <v>0</v>
      </c>
      <c r="AI130" s="95"/>
      <c r="AJ130" s="115"/>
      <c r="AK130" s="95"/>
      <c r="AL130" s="95"/>
      <c r="AM130" s="95"/>
      <c r="AN130" s="95"/>
      <c r="AO130" s="95"/>
    </row>
    <row r="131" spans="1:41" x14ac:dyDescent="0.15">
      <c r="A131" s="82" t="s">
        <v>477</v>
      </c>
      <c r="B131" s="101" t="s">
        <v>357</v>
      </c>
      <c r="C131" s="388" t="s">
        <v>176</v>
      </c>
      <c r="D131" s="389" t="s">
        <v>177</v>
      </c>
      <c r="E131" s="115">
        <f>E132+E139+E143+E147</f>
        <v>0</v>
      </c>
      <c r="F131" s="115">
        <f>F132+F139+F143+F147</f>
        <v>0</v>
      </c>
      <c r="G131" s="115">
        <f>G132+G139+G143+G147</f>
        <v>0</v>
      </c>
      <c r="H131" s="115">
        <f>H132+H139+H143+H147</f>
        <v>0</v>
      </c>
      <c r="I131" s="74">
        <f t="shared" si="49"/>
        <v>0</v>
      </c>
      <c r="J131" s="115">
        <f t="shared" ref="J131:O131" si="92">J132+J139+J147</f>
        <v>0</v>
      </c>
      <c r="K131" s="115">
        <f t="shared" si="92"/>
        <v>0</v>
      </c>
      <c r="L131" s="115">
        <f t="shared" si="92"/>
        <v>0</v>
      </c>
      <c r="M131" s="115">
        <f t="shared" si="92"/>
        <v>0</v>
      </c>
      <c r="N131" s="115">
        <f t="shared" si="92"/>
        <v>0</v>
      </c>
      <c r="O131" s="115">
        <f t="shared" si="92"/>
        <v>0</v>
      </c>
      <c r="P131" s="115">
        <f>P132+P139+P143+P147</f>
        <v>0</v>
      </c>
      <c r="Q131" s="115">
        <f>Q132+Q139+Q143+Q147</f>
        <v>0</v>
      </c>
      <c r="R131" s="115">
        <f>R132+R139+R143+R147</f>
        <v>0</v>
      </c>
      <c r="S131" s="115">
        <f>S132+S139+S143+S147</f>
        <v>0</v>
      </c>
      <c r="T131" s="74">
        <f t="shared" si="50"/>
        <v>0</v>
      </c>
      <c r="U131" s="115">
        <f>U132+U139+U147</f>
        <v>0</v>
      </c>
      <c r="V131" s="115">
        <f t="shared" ref="V131" si="93">V132+V139+V147</f>
        <v>0</v>
      </c>
      <c r="W131" s="115">
        <f>W132+W139+W147</f>
        <v>0</v>
      </c>
      <c r="X131" s="115">
        <f>X132+X139+X147</f>
        <v>0</v>
      </c>
      <c r="Y131" s="115">
        <f>Y132+Y139+Y147</f>
        <v>0</v>
      </c>
      <c r="Z131" s="115">
        <f>Z132+Z139+Z147</f>
        <v>0</v>
      </c>
      <c r="AA131" s="115">
        <f t="shared" ref="AA131:AF131" si="94">AA132+AA139+AA143+AA147</f>
        <v>0</v>
      </c>
      <c r="AB131" s="115">
        <f t="shared" si="94"/>
        <v>0</v>
      </c>
      <c r="AC131" s="115">
        <f t="shared" si="94"/>
        <v>0</v>
      </c>
      <c r="AD131" s="115">
        <f t="shared" si="94"/>
        <v>0</v>
      </c>
      <c r="AE131" s="115">
        <f t="shared" si="94"/>
        <v>0</v>
      </c>
      <c r="AF131" s="115">
        <f t="shared" si="94"/>
        <v>0</v>
      </c>
      <c r="AG131" s="74">
        <f t="shared" si="51"/>
        <v>0</v>
      </c>
      <c r="AH131" s="74">
        <f t="shared" si="76"/>
        <v>0</v>
      </c>
      <c r="AI131" s="115">
        <f t="shared" ref="AI131:AO131" si="95">AI132+AI139+AI147</f>
        <v>0</v>
      </c>
      <c r="AJ131" s="115">
        <f t="shared" si="95"/>
        <v>0</v>
      </c>
      <c r="AK131" s="115">
        <f t="shared" si="95"/>
        <v>0</v>
      </c>
      <c r="AL131" s="115">
        <f t="shared" si="95"/>
        <v>0</v>
      </c>
      <c r="AM131" s="115">
        <f t="shared" si="95"/>
        <v>0</v>
      </c>
      <c r="AN131" s="115">
        <f t="shared" si="95"/>
        <v>0</v>
      </c>
      <c r="AO131" s="115">
        <f t="shared" si="95"/>
        <v>0</v>
      </c>
    </row>
    <row r="132" spans="1:41" ht="21" x14ac:dyDescent="0.15">
      <c r="A132" s="63" t="s">
        <v>1186</v>
      </c>
      <c r="B132" s="101" t="s">
        <v>411</v>
      </c>
      <c r="C132" s="388" t="s">
        <v>261</v>
      </c>
      <c r="D132" s="387" t="s">
        <v>660</v>
      </c>
      <c r="E132" s="115">
        <f>E133+E134+E135+E136+E137+E138</f>
        <v>0</v>
      </c>
      <c r="F132" s="115">
        <f>F133+F134+F135+F136+F137+F138</f>
        <v>0</v>
      </c>
      <c r="G132" s="115">
        <f>G133+G134+G135+G136+G137+G138</f>
        <v>0</v>
      </c>
      <c r="H132" s="115">
        <f>H133+H134+H135+H136+H137+H138</f>
        <v>0</v>
      </c>
      <c r="I132" s="74">
        <f t="shared" si="49"/>
        <v>0</v>
      </c>
      <c r="J132" s="115">
        <f t="shared" ref="J132:O132" si="96">J133+J135+J136+J137+J138</f>
        <v>0</v>
      </c>
      <c r="K132" s="115">
        <f t="shared" si="96"/>
        <v>0</v>
      </c>
      <c r="L132" s="115">
        <f t="shared" si="96"/>
        <v>0</v>
      </c>
      <c r="M132" s="115">
        <f t="shared" si="96"/>
        <v>0</v>
      </c>
      <c r="N132" s="115">
        <f t="shared" si="96"/>
        <v>0</v>
      </c>
      <c r="O132" s="115">
        <f t="shared" si="96"/>
        <v>0</v>
      </c>
      <c r="P132" s="115">
        <f t="shared" ref="P132:S132" si="97">P133+P134+P135+P136+P137+P138</f>
        <v>0</v>
      </c>
      <c r="Q132" s="115">
        <f t="shared" si="97"/>
        <v>0</v>
      </c>
      <c r="R132" s="115">
        <f t="shared" si="97"/>
        <v>0</v>
      </c>
      <c r="S132" s="115">
        <f t="shared" si="97"/>
        <v>0</v>
      </c>
      <c r="T132" s="74">
        <f t="shared" si="50"/>
        <v>0</v>
      </c>
      <c r="U132" s="115">
        <f>U133+U135+U136+U137+U138</f>
        <v>0</v>
      </c>
      <c r="V132" s="115">
        <f t="shared" ref="V132" si="98">V133+V135+V136+V137+V138</f>
        <v>0</v>
      </c>
      <c r="W132" s="115">
        <f>W133+W135+W136+W137+W138</f>
        <v>0</v>
      </c>
      <c r="X132" s="115">
        <f>X133+X135+X136+X137+X138</f>
        <v>0</v>
      </c>
      <c r="Y132" s="115">
        <f>Y133+Y135+Y136+Y137+Y138</f>
        <v>0</v>
      </c>
      <c r="Z132" s="115">
        <f>Z133+Z135+Z136+Z137+Z138</f>
        <v>0</v>
      </c>
      <c r="AA132" s="115">
        <f t="shared" ref="AA132:AF132" si="99">AA133+AA134+AA135+AA136+AA137+AA138</f>
        <v>0</v>
      </c>
      <c r="AB132" s="115">
        <f t="shared" si="99"/>
        <v>0</v>
      </c>
      <c r="AC132" s="115">
        <f t="shared" si="99"/>
        <v>0</v>
      </c>
      <c r="AD132" s="115">
        <f t="shared" si="99"/>
        <v>0</v>
      </c>
      <c r="AE132" s="115">
        <f t="shared" si="99"/>
        <v>0</v>
      </c>
      <c r="AF132" s="115">
        <f t="shared" si="99"/>
        <v>0</v>
      </c>
      <c r="AG132" s="74">
        <f t="shared" si="51"/>
        <v>0</v>
      </c>
      <c r="AH132" s="74">
        <f t="shared" si="76"/>
        <v>0</v>
      </c>
      <c r="AI132" s="115">
        <f>AI133+AI135+AI136+AI137+AI138</f>
        <v>0</v>
      </c>
      <c r="AJ132" s="115">
        <f t="shared" ref="AJ132" si="100">AJ133+AJ135+AJ136+AJ137+AJ138</f>
        <v>0</v>
      </c>
      <c r="AK132" s="115">
        <f>AK133+AK135+AK136+AK137+AK138</f>
        <v>0</v>
      </c>
      <c r="AL132" s="115">
        <f>AL133+AL135+AL136+AL137+AL138</f>
        <v>0</v>
      </c>
      <c r="AM132" s="115">
        <f>AM133+AM135+AM136+AM137+AM138</f>
        <v>0</v>
      </c>
      <c r="AN132" s="115">
        <f>AN133+AN135+AN136+AN137+AN138</f>
        <v>0</v>
      </c>
      <c r="AO132" s="115">
        <f>AO133+AO135+AO136+AO137+AO138</f>
        <v>0</v>
      </c>
    </row>
    <row r="133" spans="1:41" ht="21" x14ac:dyDescent="0.15">
      <c r="A133" s="63" t="s">
        <v>721</v>
      </c>
      <c r="B133" s="101" t="s">
        <v>825</v>
      </c>
      <c r="C133" s="388" t="s">
        <v>760</v>
      </c>
      <c r="D133" s="387" t="s">
        <v>892</v>
      </c>
      <c r="E133" s="115"/>
      <c r="F133" s="115"/>
      <c r="G133" s="115"/>
      <c r="H133" s="115"/>
      <c r="I133" s="74">
        <f t="shared" si="49"/>
        <v>0</v>
      </c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74">
        <f t="shared" si="50"/>
        <v>0</v>
      </c>
      <c r="U133" s="115"/>
      <c r="V133" s="115"/>
      <c r="W133" s="115"/>
      <c r="X133" s="115"/>
      <c r="Y133" s="115"/>
      <c r="Z133" s="115"/>
      <c r="AA133" s="95"/>
      <c r="AB133" s="95"/>
      <c r="AC133" s="95"/>
      <c r="AD133" s="95"/>
      <c r="AE133" s="95"/>
      <c r="AF133" s="95"/>
      <c r="AG133" s="74">
        <f t="shared" si="51"/>
        <v>0</v>
      </c>
      <c r="AH133" s="74">
        <f t="shared" si="76"/>
        <v>0</v>
      </c>
      <c r="AI133" s="95"/>
      <c r="AJ133" s="115"/>
      <c r="AK133" s="95"/>
      <c r="AL133" s="95"/>
      <c r="AM133" s="95"/>
      <c r="AN133" s="95"/>
      <c r="AO133" s="95"/>
    </row>
    <row r="134" spans="1:41" x14ac:dyDescent="0.15">
      <c r="A134" s="63" t="s">
        <v>722</v>
      </c>
      <c r="B134" s="101" t="s">
        <v>826</v>
      </c>
      <c r="C134" s="388" t="s">
        <v>761</v>
      </c>
      <c r="D134" s="387" t="s">
        <v>893</v>
      </c>
      <c r="E134" s="115"/>
      <c r="F134" s="115"/>
      <c r="G134" s="115"/>
      <c r="H134" s="115"/>
      <c r="I134" s="74">
        <f t="shared" si="49"/>
        <v>0</v>
      </c>
      <c r="J134" s="115" t="s">
        <v>976</v>
      </c>
      <c r="K134" s="115" t="s">
        <v>976</v>
      </c>
      <c r="L134" s="115" t="s">
        <v>976</v>
      </c>
      <c r="M134" s="115" t="s">
        <v>976</v>
      </c>
      <c r="N134" s="115" t="s">
        <v>976</v>
      </c>
      <c r="O134" s="115" t="s">
        <v>976</v>
      </c>
      <c r="P134" s="115"/>
      <c r="Q134" s="115"/>
      <c r="R134" s="115"/>
      <c r="S134" s="115"/>
      <c r="T134" s="74">
        <f t="shared" si="50"/>
        <v>0</v>
      </c>
      <c r="U134" s="115" t="s">
        <v>976</v>
      </c>
      <c r="V134" s="115" t="s">
        <v>976</v>
      </c>
      <c r="W134" s="115" t="s">
        <v>976</v>
      </c>
      <c r="X134" s="115" t="s">
        <v>976</v>
      </c>
      <c r="Y134" s="115" t="s">
        <v>976</v>
      </c>
      <c r="Z134" s="115"/>
      <c r="AA134" s="95"/>
      <c r="AB134" s="95"/>
      <c r="AC134" s="95"/>
      <c r="AD134" s="95"/>
      <c r="AE134" s="95"/>
      <c r="AF134" s="95"/>
      <c r="AG134" s="74">
        <f t="shared" si="51"/>
        <v>0</v>
      </c>
      <c r="AH134" s="74">
        <f t="shared" si="76"/>
        <v>0</v>
      </c>
      <c r="AI134" s="95" t="s">
        <v>976</v>
      </c>
      <c r="AJ134" s="115" t="s">
        <v>976</v>
      </c>
      <c r="AK134" s="95" t="s">
        <v>976</v>
      </c>
      <c r="AL134" s="95" t="s">
        <v>976</v>
      </c>
      <c r="AM134" s="95" t="s">
        <v>976</v>
      </c>
      <c r="AN134" s="95" t="s">
        <v>976</v>
      </c>
      <c r="AO134" s="95" t="s">
        <v>976</v>
      </c>
    </row>
    <row r="135" spans="1:41" x14ac:dyDescent="0.15">
      <c r="A135" s="63" t="s">
        <v>723</v>
      </c>
      <c r="B135" s="101" t="s">
        <v>827</v>
      </c>
      <c r="C135" s="388" t="s">
        <v>762</v>
      </c>
      <c r="D135" s="387" t="s">
        <v>894</v>
      </c>
      <c r="E135" s="115"/>
      <c r="F135" s="115"/>
      <c r="G135" s="115"/>
      <c r="H135" s="115"/>
      <c r="I135" s="74">
        <f t="shared" si="49"/>
        <v>0</v>
      </c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74">
        <f t="shared" si="50"/>
        <v>0</v>
      </c>
      <c r="U135" s="115"/>
      <c r="V135" s="115"/>
      <c r="W135" s="115"/>
      <c r="X135" s="115"/>
      <c r="Y135" s="115"/>
      <c r="Z135" s="115"/>
      <c r="AA135" s="95"/>
      <c r="AB135" s="95"/>
      <c r="AC135" s="95"/>
      <c r="AD135" s="95"/>
      <c r="AE135" s="95"/>
      <c r="AF135" s="95"/>
      <c r="AG135" s="74">
        <f t="shared" si="51"/>
        <v>0</v>
      </c>
      <c r="AH135" s="74">
        <f t="shared" si="76"/>
        <v>0</v>
      </c>
      <c r="AI135" s="95"/>
      <c r="AJ135" s="115"/>
      <c r="AK135" s="95"/>
      <c r="AL135" s="95"/>
      <c r="AM135" s="95"/>
      <c r="AN135" s="95"/>
      <c r="AO135" s="95"/>
    </row>
    <row r="136" spans="1:41" x14ac:dyDescent="0.15">
      <c r="A136" s="63" t="s">
        <v>724</v>
      </c>
      <c r="B136" s="101" t="s">
        <v>828</v>
      </c>
      <c r="C136" s="388" t="s">
        <v>763</v>
      </c>
      <c r="D136" s="387" t="s">
        <v>895</v>
      </c>
      <c r="E136" s="115"/>
      <c r="F136" s="115"/>
      <c r="G136" s="115"/>
      <c r="H136" s="115"/>
      <c r="I136" s="74">
        <f t="shared" si="49"/>
        <v>0</v>
      </c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74">
        <f t="shared" si="50"/>
        <v>0</v>
      </c>
      <c r="U136" s="115"/>
      <c r="V136" s="115"/>
      <c r="W136" s="115"/>
      <c r="X136" s="115"/>
      <c r="Y136" s="115"/>
      <c r="Z136" s="115"/>
      <c r="AA136" s="95"/>
      <c r="AB136" s="95"/>
      <c r="AC136" s="95"/>
      <c r="AD136" s="95"/>
      <c r="AE136" s="95"/>
      <c r="AF136" s="95"/>
      <c r="AG136" s="74">
        <f t="shared" si="51"/>
        <v>0</v>
      </c>
      <c r="AH136" s="74">
        <f t="shared" si="76"/>
        <v>0</v>
      </c>
      <c r="AI136" s="95"/>
      <c r="AJ136" s="115"/>
      <c r="AK136" s="95"/>
      <c r="AL136" s="95"/>
      <c r="AM136" s="95"/>
      <c r="AN136" s="95"/>
      <c r="AO136" s="95"/>
    </row>
    <row r="137" spans="1:41" ht="21" x14ac:dyDescent="0.15">
      <c r="A137" s="63" t="s">
        <v>725</v>
      </c>
      <c r="B137" s="101" t="s">
        <v>829</v>
      </c>
      <c r="C137" s="388" t="s">
        <v>764</v>
      </c>
      <c r="D137" s="387" t="s">
        <v>896</v>
      </c>
      <c r="E137" s="115"/>
      <c r="F137" s="115"/>
      <c r="G137" s="115"/>
      <c r="H137" s="115"/>
      <c r="I137" s="74">
        <f t="shared" si="49"/>
        <v>0</v>
      </c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74">
        <f t="shared" si="50"/>
        <v>0</v>
      </c>
      <c r="U137" s="115"/>
      <c r="V137" s="115"/>
      <c r="W137" s="115"/>
      <c r="X137" s="115"/>
      <c r="Y137" s="115"/>
      <c r="Z137" s="115"/>
      <c r="AA137" s="95"/>
      <c r="AB137" s="95"/>
      <c r="AC137" s="95"/>
      <c r="AD137" s="95"/>
      <c r="AE137" s="95"/>
      <c r="AF137" s="95"/>
      <c r="AG137" s="74">
        <f t="shared" si="51"/>
        <v>0</v>
      </c>
      <c r="AH137" s="74">
        <f t="shared" ref="AH137:AH168" si="101">IF(AD137&gt;0,AF137/AD137,0)</f>
        <v>0</v>
      </c>
      <c r="AI137" s="95"/>
      <c r="AJ137" s="115"/>
      <c r="AK137" s="95"/>
      <c r="AL137" s="95"/>
      <c r="AM137" s="95"/>
      <c r="AN137" s="95"/>
      <c r="AO137" s="95"/>
    </row>
    <row r="138" spans="1:41" s="320" customFormat="1" x14ac:dyDescent="0.15">
      <c r="A138" s="319" t="s">
        <v>1845</v>
      </c>
      <c r="B138" s="101" t="s">
        <v>1960</v>
      </c>
      <c r="C138" s="388" t="s">
        <v>1961</v>
      </c>
      <c r="D138" s="272"/>
      <c r="E138" s="115"/>
      <c r="F138" s="115"/>
      <c r="G138" s="115"/>
      <c r="H138" s="115"/>
      <c r="I138" s="74">
        <f t="shared" si="49"/>
        <v>0</v>
      </c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74">
        <f t="shared" si="50"/>
        <v>0</v>
      </c>
      <c r="U138" s="115"/>
      <c r="V138" s="115"/>
      <c r="W138" s="115"/>
      <c r="X138" s="115"/>
      <c r="Y138" s="115"/>
      <c r="Z138" s="115"/>
      <c r="AA138" s="95"/>
      <c r="AB138" s="95"/>
      <c r="AC138" s="95"/>
      <c r="AD138" s="95"/>
      <c r="AE138" s="95"/>
      <c r="AF138" s="95"/>
      <c r="AG138" s="74">
        <f t="shared" si="51"/>
        <v>0</v>
      </c>
      <c r="AH138" s="74">
        <f t="shared" si="101"/>
        <v>0</v>
      </c>
      <c r="AI138" s="95"/>
      <c r="AJ138" s="115"/>
      <c r="AK138" s="95"/>
      <c r="AL138" s="95"/>
      <c r="AM138" s="95"/>
      <c r="AN138" s="95"/>
      <c r="AO138" s="95"/>
    </row>
    <row r="139" spans="1:41" x14ac:dyDescent="0.15">
      <c r="A139" s="63" t="s">
        <v>593</v>
      </c>
      <c r="B139" s="101" t="s">
        <v>412</v>
      </c>
      <c r="C139" s="388" t="s">
        <v>262</v>
      </c>
      <c r="D139" s="387" t="s">
        <v>661</v>
      </c>
      <c r="E139" s="115">
        <f>E140+E141+E142</f>
        <v>0</v>
      </c>
      <c r="F139" s="115">
        <f>F140+F141+F142</f>
        <v>0</v>
      </c>
      <c r="G139" s="115">
        <f>G140+G141+G142</f>
        <v>0</v>
      </c>
      <c r="H139" s="115">
        <f>H140+H141+H142</f>
        <v>0</v>
      </c>
      <c r="I139" s="74">
        <f t="shared" si="49"/>
        <v>0</v>
      </c>
      <c r="J139" s="115">
        <f t="shared" ref="J139:O139" si="102">J141+J142</f>
        <v>0</v>
      </c>
      <c r="K139" s="115">
        <f t="shared" si="102"/>
        <v>0</v>
      </c>
      <c r="L139" s="115">
        <f t="shared" si="102"/>
        <v>0</v>
      </c>
      <c r="M139" s="115">
        <f t="shared" si="102"/>
        <v>0</v>
      </c>
      <c r="N139" s="115">
        <f t="shared" si="102"/>
        <v>0</v>
      </c>
      <c r="O139" s="115">
        <f t="shared" si="102"/>
        <v>0</v>
      </c>
      <c r="P139" s="115">
        <f>P140+P141+P142</f>
        <v>0</v>
      </c>
      <c r="Q139" s="115">
        <f>Q140+Q141+Q142</f>
        <v>0</v>
      </c>
      <c r="R139" s="115">
        <f>R140+R141+R142</f>
        <v>0</v>
      </c>
      <c r="S139" s="115">
        <f>S140+S141+S142</f>
        <v>0</v>
      </c>
      <c r="T139" s="74">
        <f t="shared" si="50"/>
        <v>0</v>
      </c>
      <c r="U139" s="115">
        <f>U141+U142</f>
        <v>0</v>
      </c>
      <c r="V139" s="115">
        <f t="shared" ref="V139" si="103">V141+V142</f>
        <v>0</v>
      </c>
      <c r="W139" s="115">
        <f>W141+W142</f>
        <v>0</v>
      </c>
      <c r="X139" s="115">
        <f>X141+X142</f>
        <v>0</v>
      </c>
      <c r="Y139" s="115">
        <f>Y141+Y142</f>
        <v>0</v>
      </c>
      <c r="Z139" s="115">
        <f>Z141+Z142</f>
        <v>0</v>
      </c>
      <c r="AA139" s="115">
        <f t="shared" ref="AA139:AF139" si="104">AA140+AA141+AA142</f>
        <v>0</v>
      </c>
      <c r="AB139" s="115">
        <f t="shared" si="104"/>
        <v>0</v>
      </c>
      <c r="AC139" s="115">
        <f t="shared" si="104"/>
        <v>0</v>
      </c>
      <c r="AD139" s="115">
        <f t="shared" si="104"/>
        <v>0</v>
      </c>
      <c r="AE139" s="115">
        <f t="shared" si="104"/>
        <v>0</v>
      </c>
      <c r="AF139" s="115">
        <f t="shared" si="104"/>
        <v>0</v>
      </c>
      <c r="AG139" s="74">
        <f t="shared" si="51"/>
        <v>0</v>
      </c>
      <c r="AH139" s="74">
        <f t="shared" si="101"/>
        <v>0</v>
      </c>
      <c r="AI139" s="115">
        <f t="shared" ref="AI139:AO139" si="105">AI141+AI142</f>
        <v>0</v>
      </c>
      <c r="AJ139" s="115">
        <f t="shared" si="105"/>
        <v>0</v>
      </c>
      <c r="AK139" s="115">
        <f t="shared" si="105"/>
        <v>0</v>
      </c>
      <c r="AL139" s="115">
        <f t="shared" si="105"/>
        <v>0</v>
      </c>
      <c r="AM139" s="115">
        <f t="shared" si="105"/>
        <v>0</v>
      </c>
      <c r="AN139" s="115">
        <f t="shared" si="105"/>
        <v>0</v>
      </c>
      <c r="AO139" s="115">
        <f t="shared" si="105"/>
        <v>0</v>
      </c>
    </row>
    <row r="140" spans="1:41" x14ac:dyDescent="0.15">
      <c r="A140" s="63" t="s">
        <v>985</v>
      </c>
      <c r="B140" s="101" t="s">
        <v>830</v>
      </c>
      <c r="C140" s="388" t="s">
        <v>765</v>
      </c>
      <c r="D140" s="387" t="s">
        <v>897</v>
      </c>
      <c r="E140" s="115"/>
      <c r="F140" s="115"/>
      <c r="G140" s="115"/>
      <c r="H140" s="115"/>
      <c r="I140" s="74">
        <f t="shared" si="49"/>
        <v>0</v>
      </c>
      <c r="J140" s="115" t="s">
        <v>976</v>
      </c>
      <c r="K140" s="115" t="s">
        <v>976</v>
      </c>
      <c r="L140" s="115" t="s">
        <v>976</v>
      </c>
      <c r="M140" s="115" t="s">
        <v>976</v>
      </c>
      <c r="N140" s="115" t="s">
        <v>976</v>
      </c>
      <c r="O140" s="115" t="s">
        <v>976</v>
      </c>
      <c r="P140" s="115"/>
      <c r="Q140" s="115"/>
      <c r="R140" s="115"/>
      <c r="S140" s="115"/>
      <c r="T140" s="74">
        <f t="shared" si="50"/>
        <v>0</v>
      </c>
      <c r="U140" s="115" t="s">
        <v>976</v>
      </c>
      <c r="V140" s="115" t="s">
        <v>976</v>
      </c>
      <c r="W140" s="115" t="s">
        <v>976</v>
      </c>
      <c r="X140" s="115" t="s">
        <v>976</v>
      </c>
      <c r="Y140" s="115" t="s">
        <v>976</v>
      </c>
      <c r="Z140" s="115" t="s">
        <v>976</v>
      </c>
      <c r="AA140" s="95"/>
      <c r="AB140" s="95"/>
      <c r="AC140" s="95"/>
      <c r="AD140" s="95"/>
      <c r="AE140" s="95"/>
      <c r="AF140" s="95"/>
      <c r="AG140" s="74">
        <f t="shared" si="51"/>
        <v>0</v>
      </c>
      <c r="AH140" s="74">
        <f t="shared" si="101"/>
        <v>0</v>
      </c>
      <c r="AI140" s="95" t="s">
        <v>976</v>
      </c>
      <c r="AJ140" s="115" t="s">
        <v>976</v>
      </c>
      <c r="AK140" s="95" t="s">
        <v>976</v>
      </c>
      <c r="AL140" s="95" t="s">
        <v>976</v>
      </c>
      <c r="AM140" s="95" t="s">
        <v>976</v>
      </c>
      <c r="AN140" s="95" t="s">
        <v>976</v>
      </c>
      <c r="AO140" s="95" t="s">
        <v>976</v>
      </c>
    </row>
    <row r="141" spans="1:41" x14ac:dyDescent="0.15">
      <c r="A141" s="63" t="s">
        <v>726</v>
      </c>
      <c r="B141" s="101" t="s">
        <v>831</v>
      </c>
      <c r="C141" s="388" t="s">
        <v>766</v>
      </c>
      <c r="D141" s="387" t="s">
        <v>898</v>
      </c>
      <c r="E141" s="115"/>
      <c r="F141" s="115"/>
      <c r="G141" s="115"/>
      <c r="H141" s="115"/>
      <c r="I141" s="74">
        <f t="shared" ref="I141:I205" si="106">IF(E141&gt;0,H141/E141,0)</f>
        <v>0</v>
      </c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74">
        <f t="shared" ref="T141:T205" si="107">IF(P141&gt;0,S141/P141,0)</f>
        <v>0</v>
      </c>
      <c r="U141" s="115"/>
      <c r="V141" s="115"/>
      <c r="W141" s="115"/>
      <c r="X141" s="115"/>
      <c r="Y141" s="115"/>
      <c r="Z141" s="115"/>
      <c r="AA141" s="95"/>
      <c r="AB141" s="95"/>
      <c r="AC141" s="95"/>
      <c r="AD141" s="95"/>
      <c r="AE141" s="95"/>
      <c r="AF141" s="95"/>
      <c r="AG141" s="74">
        <f t="shared" ref="AG141:AG205" si="108">IF(AA141&gt;0,AE141/AA141,0)</f>
        <v>0</v>
      </c>
      <c r="AH141" s="74">
        <f t="shared" si="101"/>
        <v>0</v>
      </c>
      <c r="AI141" s="95"/>
      <c r="AJ141" s="115"/>
      <c r="AK141" s="95"/>
      <c r="AL141" s="95"/>
      <c r="AM141" s="95"/>
      <c r="AN141" s="95"/>
      <c r="AO141" s="95"/>
    </row>
    <row r="142" spans="1:41" s="320" customFormat="1" x14ac:dyDescent="0.15">
      <c r="A142" s="319" t="s">
        <v>1846</v>
      </c>
      <c r="B142" s="101" t="s">
        <v>1962</v>
      </c>
      <c r="C142" s="388" t="s">
        <v>1963</v>
      </c>
      <c r="D142" s="272"/>
      <c r="E142" s="115"/>
      <c r="F142" s="115"/>
      <c r="G142" s="115"/>
      <c r="H142" s="115"/>
      <c r="I142" s="74">
        <f t="shared" si="106"/>
        <v>0</v>
      </c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74">
        <f t="shared" si="107"/>
        <v>0</v>
      </c>
      <c r="U142" s="115"/>
      <c r="V142" s="115"/>
      <c r="W142" s="115"/>
      <c r="X142" s="115"/>
      <c r="Y142" s="115"/>
      <c r="Z142" s="115"/>
      <c r="AA142" s="95"/>
      <c r="AB142" s="95"/>
      <c r="AC142" s="95"/>
      <c r="AD142" s="95"/>
      <c r="AE142" s="95"/>
      <c r="AF142" s="95"/>
      <c r="AG142" s="74">
        <f t="shared" si="108"/>
        <v>0</v>
      </c>
      <c r="AH142" s="74">
        <f t="shared" si="101"/>
        <v>0</v>
      </c>
      <c r="AI142" s="95"/>
      <c r="AJ142" s="115"/>
      <c r="AK142" s="95"/>
      <c r="AL142" s="95"/>
      <c r="AM142" s="95"/>
      <c r="AN142" s="95"/>
      <c r="AO142" s="95"/>
    </row>
    <row r="143" spans="1:41" ht="10.5" customHeight="1" x14ac:dyDescent="0.15">
      <c r="A143" s="63" t="s">
        <v>727</v>
      </c>
      <c r="B143" s="101" t="s">
        <v>413</v>
      </c>
      <c r="C143" s="388" t="s">
        <v>263</v>
      </c>
      <c r="D143" s="387" t="s">
        <v>899</v>
      </c>
      <c r="E143" s="115">
        <f>E144+E145+E146</f>
        <v>0</v>
      </c>
      <c r="F143" s="115">
        <f>F144+F145+F146</f>
        <v>0</v>
      </c>
      <c r="G143" s="115">
        <f>G144+G145+G146</f>
        <v>0</v>
      </c>
      <c r="H143" s="115">
        <f>H144+H145+H146</f>
        <v>0</v>
      </c>
      <c r="I143" s="74">
        <f t="shared" si="106"/>
        <v>0</v>
      </c>
      <c r="J143" s="115" t="s">
        <v>976</v>
      </c>
      <c r="K143" s="115" t="s">
        <v>976</v>
      </c>
      <c r="L143" s="115" t="s">
        <v>976</v>
      </c>
      <c r="M143" s="115" t="s">
        <v>976</v>
      </c>
      <c r="N143" s="115" t="s">
        <v>976</v>
      </c>
      <c r="O143" s="115" t="s">
        <v>976</v>
      </c>
      <c r="P143" s="115">
        <f>P144+P145+P146</f>
        <v>0</v>
      </c>
      <c r="Q143" s="115">
        <f>Q144+Q145+Q146</f>
        <v>0</v>
      </c>
      <c r="R143" s="115">
        <f>R144+R145+R146</f>
        <v>0</v>
      </c>
      <c r="S143" s="115">
        <f>S144+S145+S146</f>
        <v>0</v>
      </c>
      <c r="T143" s="74">
        <f t="shared" si="107"/>
        <v>0</v>
      </c>
      <c r="U143" s="115" t="s">
        <v>976</v>
      </c>
      <c r="V143" s="115" t="s">
        <v>976</v>
      </c>
      <c r="W143" s="115" t="s">
        <v>976</v>
      </c>
      <c r="X143" s="115" t="s">
        <v>976</v>
      </c>
      <c r="Y143" s="115" t="s">
        <v>976</v>
      </c>
      <c r="Z143" s="115" t="s">
        <v>976</v>
      </c>
      <c r="AA143" s="115">
        <f t="shared" ref="AA143:AF143" si="109">AA144+AA145+AA146</f>
        <v>0</v>
      </c>
      <c r="AB143" s="115">
        <f t="shared" si="109"/>
        <v>0</v>
      </c>
      <c r="AC143" s="115">
        <f t="shared" si="109"/>
        <v>0</v>
      </c>
      <c r="AD143" s="115">
        <f t="shared" si="109"/>
        <v>0</v>
      </c>
      <c r="AE143" s="115">
        <f t="shared" si="109"/>
        <v>0</v>
      </c>
      <c r="AF143" s="115">
        <f t="shared" si="109"/>
        <v>0</v>
      </c>
      <c r="AG143" s="74">
        <f t="shared" si="108"/>
        <v>0</v>
      </c>
      <c r="AH143" s="74">
        <f t="shared" si="101"/>
        <v>0</v>
      </c>
      <c r="AI143" s="95" t="s">
        <v>976</v>
      </c>
      <c r="AJ143" s="115" t="s">
        <v>976</v>
      </c>
      <c r="AK143" s="95" t="s">
        <v>976</v>
      </c>
      <c r="AL143" s="95" t="s">
        <v>976</v>
      </c>
      <c r="AM143" s="95" t="s">
        <v>976</v>
      </c>
      <c r="AN143" s="95" t="s">
        <v>976</v>
      </c>
      <c r="AO143" s="95" t="s">
        <v>976</v>
      </c>
    </row>
    <row r="144" spans="1:41" ht="21" customHeight="1" x14ac:dyDescent="0.15">
      <c r="A144" s="63" t="s">
        <v>986</v>
      </c>
      <c r="B144" s="101" t="s">
        <v>981</v>
      </c>
      <c r="C144" s="388" t="s">
        <v>767</v>
      </c>
      <c r="D144" s="387" t="s">
        <v>900</v>
      </c>
      <c r="E144" s="115"/>
      <c r="F144" s="115"/>
      <c r="G144" s="115"/>
      <c r="H144" s="115"/>
      <c r="I144" s="74">
        <f t="shared" si="106"/>
        <v>0</v>
      </c>
      <c r="J144" s="115" t="s">
        <v>976</v>
      </c>
      <c r="K144" s="115" t="s">
        <v>976</v>
      </c>
      <c r="L144" s="115" t="s">
        <v>976</v>
      </c>
      <c r="M144" s="115" t="s">
        <v>976</v>
      </c>
      <c r="N144" s="115" t="s">
        <v>976</v>
      </c>
      <c r="O144" s="115" t="s">
        <v>976</v>
      </c>
      <c r="P144" s="115"/>
      <c r="Q144" s="115"/>
      <c r="R144" s="115"/>
      <c r="S144" s="115"/>
      <c r="T144" s="74">
        <f t="shared" si="107"/>
        <v>0</v>
      </c>
      <c r="U144" s="115" t="s">
        <v>976</v>
      </c>
      <c r="V144" s="115" t="s">
        <v>976</v>
      </c>
      <c r="W144" s="115" t="s">
        <v>976</v>
      </c>
      <c r="X144" s="115" t="s">
        <v>976</v>
      </c>
      <c r="Y144" s="115" t="s">
        <v>976</v>
      </c>
      <c r="Z144" s="115" t="s">
        <v>976</v>
      </c>
      <c r="AA144" s="95"/>
      <c r="AB144" s="95"/>
      <c r="AC144" s="95"/>
      <c r="AD144" s="95"/>
      <c r="AE144" s="95"/>
      <c r="AF144" s="95"/>
      <c r="AG144" s="74">
        <f t="shared" si="108"/>
        <v>0</v>
      </c>
      <c r="AH144" s="74">
        <f t="shared" si="101"/>
        <v>0</v>
      </c>
      <c r="AI144" s="95" t="s">
        <v>976</v>
      </c>
      <c r="AJ144" s="115" t="s">
        <v>976</v>
      </c>
      <c r="AK144" s="95" t="s">
        <v>976</v>
      </c>
      <c r="AL144" s="95" t="s">
        <v>976</v>
      </c>
      <c r="AM144" s="95" t="s">
        <v>976</v>
      </c>
      <c r="AN144" s="95" t="s">
        <v>976</v>
      </c>
      <c r="AO144" s="95" t="s">
        <v>976</v>
      </c>
    </row>
    <row r="145" spans="1:41" ht="10.5" customHeight="1" x14ac:dyDescent="0.15">
      <c r="A145" s="63" t="s">
        <v>728</v>
      </c>
      <c r="B145" s="101" t="s">
        <v>982</v>
      </c>
      <c r="C145" s="388" t="s">
        <v>768</v>
      </c>
      <c r="D145" s="387" t="s">
        <v>901</v>
      </c>
      <c r="E145" s="115"/>
      <c r="F145" s="115"/>
      <c r="G145" s="115"/>
      <c r="H145" s="115"/>
      <c r="I145" s="74">
        <f t="shared" si="106"/>
        <v>0</v>
      </c>
      <c r="J145" s="115" t="s">
        <v>976</v>
      </c>
      <c r="K145" s="115" t="s">
        <v>976</v>
      </c>
      <c r="L145" s="115" t="s">
        <v>976</v>
      </c>
      <c r="M145" s="115" t="s">
        <v>976</v>
      </c>
      <c r="N145" s="115" t="s">
        <v>976</v>
      </c>
      <c r="O145" s="115" t="s">
        <v>976</v>
      </c>
      <c r="P145" s="115"/>
      <c r="Q145" s="115"/>
      <c r="R145" s="115"/>
      <c r="S145" s="115"/>
      <c r="T145" s="74">
        <f t="shared" si="107"/>
        <v>0</v>
      </c>
      <c r="U145" s="115" t="s">
        <v>976</v>
      </c>
      <c r="V145" s="115" t="s">
        <v>976</v>
      </c>
      <c r="W145" s="115" t="s">
        <v>976</v>
      </c>
      <c r="X145" s="115" t="s">
        <v>976</v>
      </c>
      <c r="Y145" s="115" t="s">
        <v>976</v>
      </c>
      <c r="Z145" s="115" t="s">
        <v>976</v>
      </c>
      <c r="AA145" s="95"/>
      <c r="AB145" s="95"/>
      <c r="AC145" s="95"/>
      <c r="AD145" s="95"/>
      <c r="AE145" s="95"/>
      <c r="AF145" s="95"/>
      <c r="AG145" s="74">
        <f t="shared" si="108"/>
        <v>0</v>
      </c>
      <c r="AH145" s="74">
        <f t="shared" si="101"/>
        <v>0</v>
      </c>
      <c r="AI145" s="95" t="s">
        <v>976</v>
      </c>
      <c r="AJ145" s="115" t="s">
        <v>976</v>
      </c>
      <c r="AK145" s="95" t="s">
        <v>976</v>
      </c>
      <c r="AL145" s="95" t="s">
        <v>976</v>
      </c>
      <c r="AM145" s="95" t="s">
        <v>976</v>
      </c>
      <c r="AN145" s="95" t="s">
        <v>976</v>
      </c>
      <c r="AO145" s="95" t="s">
        <v>976</v>
      </c>
    </row>
    <row r="146" spans="1:41" s="320" customFormat="1" x14ac:dyDescent="0.15">
      <c r="A146" s="319" t="s">
        <v>1847</v>
      </c>
      <c r="B146" s="101" t="s">
        <v>1964</v>
      </c>
      <c r="C146" s="388" t="s">
        <v>1966</v>
      </c>
      <c r="D146" s="272"/>
      <c r="E146" s="115"/>
      <c r="F146" s="115"/>
      <c r="G146" s="115"/>
      <c r="H146" s="115"/>
      <c r="I146" s="74">
        <f t="shared" si="106"/>
        <v>0</v>
      </c>
      <c r="J146" s="115" t="s">
        <v>976</v>
      </c>
      <c r="K146" s="115" t="s">
        <v>976</v>
      </c>
      <c r="L146" s="115" t="s">
        <v>976</v>
      </c>
      <c r="M146" s="115" t="s">
        <v>976</v>
      </c>
      <c r="N146" s="115" t="s">
        <v>976</v>
      </c>
      <c r="O146" s="115" t="s">
        <v>976</v>
      </c>
      <c r="P146" s="115"/>
      <c r="Q146" s="115"/>
      <c r="R146" s="115"/>
      <c r="S146" s="115"/>
      <c r="T146" s="74">
        <f t="shared" si="107"/>
        <v>0</v>
      </c>
      <c r="U146" s="95" t="s">
        <v>976</v>
      </c>
      <c r="V146" s="115" t="s">
        <v>976</v>
      </c>
      <c r="W146" s="95" t="s">
        <v>976</v>
      </c>
      <c r="X146" s="95" t="s">
        <v>976</v>
      </c>
      <c r="Y146" s="95" t="s">
        <v>976</v>
      </c>
      <c r="Z146" s="95" t="s">
        <v>976</v>
      </c>
      <c r="AA146" s="95"/>
      <c r="AB146" s="95"/>
      <c r="AC146" s="95"/>
      <c r="AD146" s="95"/>
      <c r="AE146" s="95"/>
      <c r="AF146" s="95"/>
      <c r="AG146" s="74">
        <f t="shared" si="108"/>
        <v>0</v>
      </c>
      <c r="AH146" s="74">
        <f t="shared" si="101"/>
        <v>0</v>
      </c>
      <c r="AI146" s="95" t="s">
        <v>976</v>
      </c>
      <c r="AJ146" s="115" t="s">
        <v>976</v>
      </c>
      <c r="AK146" s="95" t="s">
        <v>976</v>
      </c>
      <c r="AL146" s="95" t="s">
        <v>976</v>
      </c>
      <c r="AM146" s="95" t="s">
        <v>976</v>
      </c>
      <c r="AN146" s="95" t="s">
        <v>976</v>
      </c>
      <c r="AO146" s="95" t="s">
        <v>976</v>
      </c>
    </row>
    <row r="147" spans="1:41" s="320" customFormat="1" x14ac:dyDescent="0.15">
      <c r="A147" s="319" t="s">
        <v>1844</v>
      </c>
      <c r="B147" s="101" t="s">
        <v>1965</v>
      </c>
      <c r="C147" s="388" t="s">
        <v>1967</v>
      </c>
      <c r="D147" s="272"/>
      <c r="E147" s="115"/>
      <c r="F147" s="115"/>
      <c r="G147" s="115"/>
      <c r="H147" s="115"/>
      <c r="I147" s="74">
        <f t="shared" si="106"/>
        <v>0</v>
      </c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74">
        <f t="shared" si="107"/>
        <v>0</v>
      </c>
      <c r="U147" s="115"/>
      <c r="V147" s="115"/>
      <c r="W147" s="115"/>
      <c r="X147" s="115"/>
      <c r="Y147" s="115"/>
      <c r="Z147" s="115"/>
      <c r="AA147" s="95"/>
      <c r="AB147" s="95"/>
      <c r="AC147" s="95"/>
      <c r="AD147" s="95"/>
      <c r="AE147" s="95"/>
      <c r="AF147" s="95"/>
      <c r="AG147" s="74">
        <f t="shared" si="108"/>
        <v>0</v>
      </c>
      <c r="AH147" s="74">
        <f t="shared" si="101"/>
        <v>0</v>
      </c>
      <c r="AI147" s="95"/>
      <c r="AJ147" s="115"/>
      <c r="AK147" s="95"/>
      <c r="AL147" s="95"/>
      <c r="AM147" s="95"/>
      <c r="AN147" s="95"/>
      <c r="AO147" s="95"/>
    </row>
    <row r="148" spans="1:41" x14ac:dyDescent="0.15">
      <c r="A148" s="82" t="s">
        <v>478</v>
      </c>
      <c r="B148" s="101" t="s">
        <v>358</v>
      </c>
      <c r="C148" s="388" t="s">
        <v>178</v>
      </c>
      <c r="D148" s="389" t="s">
        <v>179</v>
      </c>
      <c r="E148" s="115">
        <f>E149+E150+E153+E158+E168+E170+E181+E190+E191+E196</f>
        <v>0</v>
      </c>
      <c r="F148" s="115">
        <f>F149+F150+F153+F158+F168+F170+F181+F190+F191+F196</f>
        <v>0</v>
      </c>
      <c r="G148" s="115">
        <f>G149+G150+G153+G158+G168+G170+G181+G190+G191+G196</f>
        <v>0</v>
      </c>
      <c r="H148" s="115">
        <f>H149+H150+H153+H158+H168+H170+H181+H190+H191+H196</f>
        <v>0</v>
      </c>
      <c r="I148" s="74">
        <f t="shared" si="106"/>
        <v>0</v>
      </c>
      <c r="J148" s="115">
        <f t="shared" ref="J148:S148" si="110">J149+J150+J153+J158+J168+J170+J181+J190+J191+J196</f>
        <v>0</v>
      </c>
      <c r="K148" s="115">
        <f t="shared" si="110"/>
        <v>0</v>
      </c>
      <c r="L148" s="115">
        <f t="shared" si="110"/>
        <v>0</v>
      </c>
      <c r="M148" s="115">
        <f t="shared" si="110"/>
        <v>0</v>
      </c>
      <c r="N148" s="115">
        <f t="shared" si="110"/>
        <v>0</v>
      </c>
      <c r="O148" s="115">
        <f t="shared" si="110"/>
        <v>0</v>
      </c>
      <c r="P148" s="115">
        <f t="shared" si="110"/>
        <v>0</v>
      </c>
      <c r="Q148" s="115">
        <f t="shared" si="110"/>
        <v>0</v>
      </c>
      <c r="R148" s="115">
        <f t="shared" si="110"/>
        <v>0</v>
      </c>
      <c r="S148" s="115">
        <f t="shared" si="110"/>
        <v>0</v>
      </c>
      <c r="T148" s="74">
        <f t="shared" si="107"/>
        <v>0</v>
      </c>
      <c r="U148" s="115">
        <f>U149+U150+U153+U158+U168+U170+U181+U190+U191+U196</f>
        <v>0</v>
      </c>
      <c r="V148" s="115">
        <f t="shared" ref="V148" si="111">V149+V150+V153+V158+V168+V170+V181+V190+V191+V196</f>
        <v>0</v>
      </c>
      <c r="W148" s="115">
        <f t="shared" ref="W148:AF148" si="112">W149+W150+W153+W158+W168+W170+W181+W190+W191+W196</f>
        <v>0</v>
      </c>
      <c r="X148" s="115">
        <f t="shared" si="112"/>
        <v>0</v>
      </c>
      <c r="Y148" s="115">
        <f t="shared" si="112"/>
        <v>0</v>
      </c>
      <c r="Z148" s="115">
        <f t="shared" si="112"/>
        <v>0</v>
      </c>
      <c r="AA148" s="115">
        <f t="shared" si="112"/>
        <v>0</v>
      </c>
      <c r="AB148" s="115">
        <f t="shared" si="112"/>
        <v>0</v>
      </c>
      <c r="AC148" s="115">
        <f t="shared" si="112"/>
        <v>0</v>
      </c>
      <c r="AD148" s="115">
        <f t="shared" si="112"/>
        <v>0</v>
      </c>
      <c r="AE148" s="115">
        <f t="shared" si="112"/>
        <v>0</v>
      </c>
      <c r="AF148" s="115">
        <f t="shared" si="112"/>
        <v>0</v>
      </c>
      <c r="AG148" s="74">
        <f t="shared" si="108"/>
        <v>0</v>
      </c>
      <c r="AH148" s="74">
        <f t="shared" si="101"/>
        <v>0</v>
      </c>
      <c r="AI148" s="115">
        <f>AI149+AI150+AI153+AI158+AI168+AI170+AI181+AI190+AI191+AI196</f>
        <v>0</v>
      </c>
      <c r="AJ148" s="115">
        <f t="shared" ref="AJ148" si="113">AJ149+AJ150+AJ153+AJ158+AJ168+AJ170+AJ181+AJ190+AJ191+AJ196</f>
        <v>0</v>
      </c>
      <c r="AK148" s="115">
        <f>AK149+AK150+AK153+AK158+AK168+AK170+AK181+AK190+AK191+AK196</f>
        <v>0</v>
      </c>
      <c r="AL148" s="115">
        <f>AL149+AL150+AL153+AL158+AL168+AL170+AL181+AL190+AL191+AL196</f>
        <v>0</v>
      </c>
      <c r="AM148" s="115">
        <f>AM149+AM150+AM153+AM158+AM168+AM170+AM181+AM190+AM191+AM196</f>
        <v>0</v>
      </c>
      <c r="AN148" s="115">
        <f>AN149+AN150+AN153+AN158+AN168+AN170+AN181+AN190+AN191+AN196</f>
        <v>0</v>
      </c>
      <c r="AO148" s="115">
        <f>AO149+AO150+AO153+AO158+AO168+AO170+AO181+AO190+AO191+AO196</f>
        <v>0</v>
      </c>
    </row>
    <row r="149" spans="1:41" x14ac:dyDescent="0.15">
      <c r="A149" s="63" t="s">
        <v>616</v>
      </c>
      <c r="B149" s="101" t="s">
        <v>359</v>
      </c>
      <c r="C149" s="388" t="s">
        <v>180</v>
      </c>
      <c r="D149" s="387" t="s">
        <v>181</v>
      </c>
      <c r="E149" s="115"/>
      <c r="F149" s="115"/>
      <c r="G149" s="115"/>
      <c r="H149" s="115"/>
      <c r="I149" s="74">
        <f t="shared" si="106"/>
        <v>0</v>
      </c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74">
        <f t="shared" si="107"/>
        <v>0</v>
      </c>
      <c r="U149" s="115"/>
      <c r="V149" s="115"/>
      <c r="W149" s="115"/>
      <c r="X149" s="115"/>
      <c r="Y149" s="115"/>
      <c r="Z149" s="115"/>
      <c r="AA149" s="95"/>
      <c r="AB149" s="95"/>
      <c r="AC149" s="95"/>
      <c r="AD149" s="95"/>
      <c r="AE149" s="95"/>
      <c r="AF149" s="95"/>
      <c r="AG149" s="74">
        <f t="shared" si="108"/>
        <v>0</v>
      </c>
      <c r="AH149" s="74">
        <f t="shared" si="101"/>
        <v>0</v>
      </c>
      <c r="AI149" s="95"/>
      <c r="AJ149" s="115"/>
      <c r="AK149" s="95"/>
      <c r="AL149" s="95"/>
      <c r="AM149" s="95"/>
      <c r="AN149" s="95"/>
      <c r="AO149" s="95"/>
    </row>
    <row r="150" spans="1:41" x14ac:dyDescent="0.15">
      <c r="A150" s="63" t="s">
        <v>594</v>
      </c>
      <c r="B150" s="101" t="s">
        <v>360</v>
      </c>
      <c r="C150" s="388" t="s">
        <v>182</v>
      </c>
      <c r="D150" s="387" t="s">
        <v>183</v>
      </c>
      <c r="E150" s="115">
        <f>E151+E152</f>
        <v>0</v>
      </c>
      <c r="F150" s="115">
        <f>F151+F152</f>
        <v>0</v>
      </c>
      <c r="G150" s="115">
        <f>G151+G152</f>
        <v>0</v>
      </c>
      <c r="H150" s="115">
        <f>H151+H152</f>
        <v>0</v>
      </c>
      <c r="I150" s="74">
        <f t="shared" si="106"/>
        <v>0</v>
      </c>
      <c r="J150" s="115">
        <f t="shared" ref="J150:S150" si="114">J151+J152</f>
        <v>0</v>
      </c>
      <c r="K150" s="115">
        <f>K151+K152</f>
        <v>0</v>
      </c>
      <c r="L150" s="115">
        <f t="shared" si="114"/>
        <v>0</v>
      </c>
      <c r="M150" s="115">
        <f t="shared" si="114"/>
        <v>0</v>
      </c>
      <c r="N150" s="115">
        <f t="shared" si="114"/>
        <v>0</v>
      </c>
      <c r="O150" s="115">
        <f t="shared" si="114"/>
        <v>0</v>
      </c>
      <c r="P150" s="115">
        <f t="shared" si="114"/>
        <v>0</v>
      </c>
      <c r="Q150" s="115">
        <f t="shared" si="114"/>
        <v>0</v>
      </c>
      <c r="R150" s="115">
        <f t="shared" si="114"/>
        <v>0</v>
      </c>
      <c r="S150" s="115">
        <f t="shared" si="114"/>
        <v>0</v>
      </c>
      <c r="T150" s="74">
        <f t="shared" si="107"/>
        <v>0</v>
      </c>
      <c r="U150" s="115">
        <f t="shared" ref="U150:AF150" si="115">U151+U152</f>
        <v>0</v>
      </c>
      <c r="V150" s="115">
        <f>V151+V152</f>
        <v>0</v>
      </c>
      <c r="W150" s="115">
        <f t="shared" si="115"/>
        <v>0</v>
      </c>
      <c r="X150" s="115">
        <f t="shared" si="115"/>
        <v>0</v>
      </c>
      <c r="Y150" s="115">
        <f t="shared" si="115"/>
        <v>0</v>
      </c>
      <c r="Z150" s="115">
        <f t="shared" si="115"/>
        <v>0</v>
      </c>
      <c r="AA150" s="115">
        <f t="shared" si="115"/>
        <v>0</v>
      </c>
      <c r="AB150" s="115">
        <f t="shared" si="115"/>
        <v>0</v>
      </c>
      <c r="AC150" s="115">
        <f t="shared" si="115"/>
        <v>0</v>
      </c>
      <c r="AD150" s="115">
        <f t="shared" si="115"/>
        <v>0</v>
      </c>
      <c r="AE150" s="115">
        <f t="shared" si="115"/>
        <v>0</v>
      </c>
      <c r="AF150" s="115">
        <f t="shared" si="115"/>
        <v>0</v>
      </c>
      <c r="AG150" s="74">
        <f t="shared" si="108"/>
        <v>0</v>
      </c>
      <c r="AH150" s="74">
        <f t="shared" si="101"/>
        <v>0</v>
      </c>
      <c r="AI150" s="115">
        <f t="shared" ref="AI150:AO150" si="116">AI151+AI152</f>
        <v>0</v>
      </c>
      <c r="AJ150" s="115">
        <f>AJ151+AJ152</f>
        <v>0</v>
      </c>
      <c r="AK150" s="115">
        <f t="shared" si="116"/>
        <v>0</v>
      </c>
      <c r="AL150" s="115">
        <f t="shared" si="116"/>
        <v>0</v>
      </c>
      <c r="AM150" s="115">
        <f t="shared" si="116"/>
        <v>0</v>
      </c>
      <c r="AN150" s="115">
        <f t="shared" si="116"/>
        <v>0</v>
      </c>
      <c r="AO150" s="115">
        <f t="shared" si="116"/>
        <v>0</v>
      </c>
    </row>
    <row r="151" spans="1:41" x14ac:dyDescent="0.15">
      <c r="A151" s="63" t="s">
        <v>1372</v>
      </c>
      <c r="B151" s="101" t="s">
        <v>1373</v>
      </c>
      <c r="C151" s="388" t="s">
        <v>1374</v>
      </c>
      <c r="D151" s="387" t="s">
        <v>1375</v>
      </c>
      <c r="E151" s="115"/>
      <c r="F151" s="115"/>
      <c r="G151" s="115"/>
      <c r="H151" s="115"/>
      <c r="I151" s="74">
        <f t="shared" si="106"/>
        <v>0</v>
      </c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74">
        <f t="shared" si="107"/>
        <v>0</v>
      </c>
      <c r="U151" s="115"/>
      <c r="V151" s="115"/>
      <c r="W151" s="115"/>
      <c r="X151" s="115"/>
      <c r="Y151" s="115"/>
      <c r="Z151" s="115"/>
      <c r="AA151" s="95"/>
      <c r="AB151" s="95"/>
      <c r="AC151" s="95"/>
      <c r="AD151" s="95"/>
      <c r="AE151" s="95"/>
      <c r="AF151" s="95"/>
      <c r="AG151" s="74">
        <f t="shared" si="108"/>
        <v>0</v>
      </c>
      <c r="AH151" s="74">
        <f t="shared" si="101"/>
        <v>0</v>
      </c>
      <c r="AI151" s="95"/>
      <c r="AJ151" s="115"/>
      <c r="AK151" s="95"/>
      <c r="AL151" s="95"/>
      <c r="AM151" s="95"/>
      <c r="AN151" s="95"/>
      <c r="AO151" s="95"/>
    </row>
    <row r="152" spans="1:41" s="320" customFormat="1" x14ac:dyDescent="0.15">
      <c r="A152" s="319" t="s">
        <v>1849</v>
      </c>
      <c r="B152" s="101" t="s">
        <v>1968</v>
      </c>
      <c r="C152" s="388" t="s">
        <v>1969</v>
      </c>
      <c r="D152" s="272" t="s">
        <v>1850</v>
      </c>
      <c r="E152" s="115"/>
      <c r="F152" s="115"/>
      <c r="G152" s="115"/>
      <c r="H152" s="115"/>
      <c r="I152" s="74">
        <f t="shared" si="106"/>
        <v>0</v>
      </c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74">
        <f t="shared" si="107"/>
        <v>0</v>
      </c>
      <c r="U152" s="115"/>
      <c r="V152" s="115"/>
      <c r="W152" s="115"/>
      <c r="X152" s="115"/>
      <c r="Y152" s="115"/>
      <c r="Z152" s="115"/>
      <c r="AA152" s="95"/>
      <c r="AB152" s="95"/>
      <c r="AC152" s="95"/>
      <c r="AD152" s="95"/>
      <c r="AE152" s="95"/>
      <c r="AF152" s="95"/>
      <c r="AG152" s="74">
        <f t="shared" si="108"/>
        <v>0</v>
      </c>
      <c r="AH152" s="74">
        <f t="shared" si="101"/>
        <v>0</v>
      </c>
      <c r="AI152" s="95"/>
      <c r="AJ152" s="115"/>
      <c r="AK152" s="95"/>
      <c r="AL152" s="95"/>
      <c r="AM152" s="95"/>
      <c r="AN152" s="95"/>
      <c r="AO152" s="95"/>
    </row>
    <row r="153" spans="1:41" ht="21" x14ac:dyDescent="0.15">
      <c r="A153" s="63" t="s">
        <v>595</v>
      </c>
      <c r="B153" s="101" t="s">
        <v>361</v>
      </c>
      <c r="C153" s="388" t="s">
        <v>184</v>
      </c>
      <c r="D153" s="387" t="s">
        <v>185</v>
      </c>
      <c r="E153" s="115">
        <f>E154+E155+E156+E157</f>
        <v>0</v>
      </c>
      <c r="F153" s="115">
        <f>F154+F155+F156+F157</f>
        <v>0</v>
      </c>
      <c r="G153" s="115">
        <f>G154+G155+G156+G157</f>
        <v>0</v>
      </c>
      <c r="H153" s="115">
        <f>H154+H155+H156+H157</f>
        <v>0</v>
      </c>
      <c r="I153" s="74">
        <f t="shared" si="106"/>
        <v>0</v>
      </c>
      <c r="J153" s="115">
        <f t="shared" ref="J153:S153" si="117">J154+J155+J156+J157</f>
        <v>0</v>
      </c>
      <c r="K153" s="115">
        <f>K154+K155+K156+K157</f>
        <v>0</v>
      </c>
      <c r="L153" s="115">
        <f t="shared" si="117"/>
        <v>0</v>
      </c>
      <c r="M153" s="115">
        <f t="shared" si="117"/>
        <v>0</v>
      </c>
      <c r="N153" s="115">
        <f t="shared" si="117"/>
        <v>0</v>
      </c>
      <c r="O153" s="115">
        <f t="shared" si="117"/>
        <v>0</v>
      </c>
      <c r="P153" s="115">
        <f t="shared" si="117"/>
        <v>0</v>
      </c>
      <c r="Q153" s="115">
        <f t="shared" si="117"/>
        <v>0</v>
      </c>
      <c r="R153" s="115">
        <f t="shared" si="117"/>
        <v>0</v>
      </c>
      <c r="S153" s="115">
        <f t="shared" si="117"/>
        <v>0</v>
      </c>
      <c r="T153" s="74">
        <f t="shared" si="107"/>
        <v>0</v>
      </c>
      <c r="U153" s="115">
        <f t="shared" ref="U153:AF153" si="118">U154+U155+U156+U157</f>
        <v>0</v>
      </c>
      <c r="V153" s="115">
        <f>V154+V155+V156+V157</f>
        <v>0</v>
      </c>
      <c r="W153" s="115">
        <f t="shared" si="118"/>
        <v>0</v>
      </c>
      <c r="X153" s="115">
        <f t="shared" si="118"/>
        <v>0</v>
      </c>
      <c r="Y153" s="115">
        <f t="shared" si="118"/>
        <v>0</v>
      </c>
      <c r="Z153" s="115">
        <f t="shared" si="118"/>
        <v>0</v>
      </c>
      <c r="AA153" s="95">
        <f t="shared" si="118"/>
        <v>0</v>
      </c>
      <c r="AB153" s="95">
        <f t="shared" si="118"/>
        <v>0</v>
      </c>
      <c r="AC153" s="95">
        <f t="shared" si="118"/>
        <v>0</v>
      </c>
      <c r="AD153" s="95">
        <f t="shared" si="118"/>
        <v>0</v>
      </c>
      <c r="AE153" s="95">
        <f t="shared" si="118"/>
        <v>0</v>
      </c>
      <c r="AF153" s="95">
        <f t="shared" si="118"/>
        <v>0</v>
      </c>
      <c r="AG153" s="74">
        <f t="shared" si="108"/>
        <v>0</v>
      </c>
      <c r="AH153" s="74">
        <f t="shared" si="101"/>
        <v>0</v>
      </c>
      <c r="AI153" s="95">
        <f t="shared" ref="AI153:AO153" si="119">AI154+AI155+AI156+AI157</f>
        <v>0</v>
      </c>
      <c r="AJ153" s="115">
        <f>AJ154+AJ155+AJ156+AJ157</f>
        <v>0</v>
      </c>
      <c r="AK153" s="95">
        <f t="shared" si="119"/>
        <v>0</v>
      </c>
      <c r="AL153" s="95">
        <f t="shared" si="119"/>
        <v>0</v>
      </c>
      <c r="AM153" s="95">
        <f t="shared" si="119"/>
        <v>0</v>
      </c>
      <c r="AN153" s="95">
        <f t="shared" si="119"/>
        <v>0</v>
      </c>
      <c r="AO153" s="95">
        <f t="shared" si="119"/>
        <v>0</v>
      </c>
    </row>
    <row r="154" spans="1:41" x14ac:dyDescent="0.15">
      <c r="A154" s="63" t="s">
        <v>1328</v>
      </c>
      <c r="B154" s="101" t="s">
        <v>832</v>
      </c>
      <c r="C154" s="388" t="s">
        <v>769</v>
      </c>
      <c r="D154" s="387" t="s">
        <v>902</v>
      </c>
      <c r="E154" s="115"/>
      <c r="F154" s="115"/>
      <c r="G154" s="115"/>
      <c r="H154" s="115"/>
      <c r="I154" s="74">
        <f t="shared" si="106"/>
        <v>0</v>
      </c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74">
        <f t="shared" si="107"/>
        <v>0</v>
      </c>
      <c r="U154" s="115"/>
      <c r="V154" s="115"/>
      <c r="W154" s="115"/>
      <c r="X154" s="115"/>
      <c r="Y154" s="115"/>
      <c r="Z154" s="115"/>
      <c r="AA154" s="95"/>
      <c r="AB154" s="95"/>
      <c r="AC154" s="95"/>
      <c r="AD154" s="95"/>
      <c r="AE154" s="95"/>
      <c r="AF154" s="95"/>
      <c r="AG154" s="74">
        <f t="shared" si="108"/>
        <v>0</v>
      </c>
      <c r="AH154" s="74">
        <f t="shared" si="101"/>
        <v>0</v>
      </c>
      <c r="AI154" s="95"/>
      <c r="AJ154" s="115"/>
      <c r="AK154" s="95"/>
      <c r="AL154" s="95"/>
      <c r="AM154" s="95"/>
      <c r="AN154" s="95"/>
      <c r="AO154" s="95"/>
    </row>
    <row r="155" spans="1:41" ht="31.5" x14ac:dyDescent="0.15">
      <c r="A155" s="63" t="s">
        <v>729</v>
      </c>
      <c r="B155" s="101" t="s">
        <v>833</v>
      </c>
      <c r="C155" s="388" t="s">
        <v>770</v>
      </c>
      <c r="D155" s="387" t="s">
        <v>903</v>
      </c>
      <c r="E155" s="115"/>
      <c r="F155" s="115"/>
      <c r="G155" s="115"/>
      <c r="H155" s="115"/>
      <c r="I155" s="74">
        <f t="shared" si="106"/>
        <v>0</v>
      </c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74">
        <f t="shared" si="107"/>
        <v>0</v>
      </c>
      <c r="U155" s="115"/>
      <c r="V155" s="115"/>
      <c r="W155" s="115"/>
      <c r="X155" s="115"/>
      <c r="Y155" s="115"/>
      <c r="Z155" s="115"/>
      <c r="AA155" s="95"/>
      <c r="AB155" s="95"/>
      <c r="AC155" s="95"/>
      <c r="AD155" s="95"/>
      <c r="AE155" s="95"/>
      <c r="AF155" s="95"/>
      <c r="AG155" s="74">
        <f t="shared" si="108"/>
        <v>0</v>
      </c>
      <c r="AH155" s="74">
        <f t="shared" si="101"/>
        <v>0</v>
      </c>
      <c r="AI155" s="95"/>
      <c r="AJ155" s="115"/>
      <c r="AK155" s="95"/>
      <c r="AL155" s="95"/>
      <c r="AM155" s="95"/>
      <c r="AN155" s="95"/>
      <c r="AO155" s="95"/>
    </row>
    <row r="156" spans="1:41" ht="31.5" x14ac:dyDescent="0.15">
      <c r="A156" s="63" t="s">
        <v>1187</v>
      </c>
      <c r="B156" s="101" t="s">
        <v>834</v>
      </c>
      <c r="C156" s="388" t="s">
        <v>771</v>
      </c>
      <c r="D156" s="387" t="s">
        <v>904</v>
      </c>
      <c r="E156" s="115"/>
      <c r="F156" s="115"/>
      <c r="G156" s="115"/>
      <c r="H156" s="115"/>
      <c r="I156" s="74">
        <f t="shared" si="106"/>
        <v>0</v>
      </c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74">
        <f t="shared" si="107"/>
        <v>0</v>
      </c>
      <c r="U156" s="115"/>
      <c r="V156" s="115"/>
      <c r="W156" s="115"/>
      <c r="X156" s="115"/>
      <c r="Y156" s="115"/>
      <c r="Z156" s="115"/>
      <c r="AA156" s="95"/>
      <c r="AB156" s="95"/>
      <c r="AC156" s="95"/>
      <c r="AD156" s="95"/>
      <c r="AE156" s="95"/>
      <c r="AF156" s="95"/>
      <c r="AG156" s="74">
        <f t="shared" si="108"/>
        <v>0</v>
      </c>
      <c r="AH156" s="74">
        <f t="shared" si="101"/>
        <v>0</v>
      </c>
      <c r="AI156" s="95"/>
      <c r="AJ156" s="115"/>
      <c r="AK156" s="95"/>
      <c r="AL156" s="95"/>
      <c r="AM156" s="95"/>
      <c r="AN156" s="95"/>
      <c r="AO156" s="95"/>
    </row>
    <row r="157" spans="1:41" ht="42" x14ac:dyDescent="0.15">
      <c r="A157" s="63" t="s">
        <v>1188</v>
      </c>
      <c r="B157" s="101" t="s">
        <v>835</v>
      </c>
      <c r="C157" s="388" t="s">
        <v>772</v>
      </c>
      <c r="D157" s="387" t="s">
        <v>905</v>
      </c>
      <c r="E157" s="115"/>
      <c r="F157" s="115"/>
      <c r="G157" s="115"/>
      <c r="H157" s="115"/>
      <c r="I157" s="74">
        <f t="shared" si="106"/>
        <v>0</v>
      </c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74">
        <f t="shared" si="107"/>
        <v>0</v>
      </c>
      <c r="U157" s="115"/>
      <c r="V157" s="115"/>
      <c r="W157" s="115"/>
      <c r="X157" s="115"/>
      <c r="Y157" s="115"/>
      <c r="Z157" s="115"/>
      <c r="AA157" s="95"/>
      <c r="AB157" s="95"/>
      <c r="AC157" s="95"/>
      <c r="AD157" s="95"/>
      <c r="AE157" s="95"/>
      <c r="AF157" s="95"/>
      <c r="AG157" s="74">
        <f t="shared" si="108"/>
        <v>0</v>
      </c>
      <c r="AH157" s="74">
        <f t="shared" si="101"/>
        <v>0</v>
      </c>
      <c r="AI157" s="95"/>
      <c r="AJ157" s="115"/>
      <c r="AK157" s="95"/>
      <c r="AL157" s="95"/>
      <c r="AM157" s="95"/>
      <c r="AN157" s="95"/>
      <c r="AO157" s="95"/>
    </row>
    <row r="158" spans="1:41" x14ac:dyDescent="0.15">
      <c r="A158" s="63" t="s">
        <v>596</v>
      </c>
      <c r="B158" s="101" t="s">
        <v>362</v>
      </c>
      <c r="C158" s="388" t="s">
        <v>186</v>
      </c>
      <c r="D158" s="387" t="s">
        <v>503</v>
      </c>
      <c r="E158" s="115">
        <f>E159+E162+E163+E164+E165</f>
        <v>0</v>
      </c>
      <c r="F158" s="115">
        <f>F159+F162+F163+F164+F165</f>
        <v>0</v>
      </c>
      <c r="G158" s="115">
        <f>G159+G162+G163+G164+G165</f>
        <v>0</v>
      </c>
      <c r="H158" s="115">
        <f>H159+H162+H163+H164+H165</f>
        <v>0</v>
      </c>
      <c r="I158" s="74">
        <f t="shared" si="106"/>
        <v>0</v>
      </c>
      <c r="J158" s="115">
        <f t="shared" ref="J158:O158" si="120">J162+J163+J164+J165</f>
        <v>0</v>
      </c>
      <c r="K158" s="115">
        <f t="shared" si="120"/>
        <v>0</v>
      </c>
      <c r="L158" s="115">
        <f t="shared" si="120"/>
        <v>0</v>
      </c>
      <c r="M158" s="115">
        <f t="shared" si="120"/>
        <v>0</v>
      </c>
      <c r="N158" s="115">
        <f t="shared" si="120"/>
        <v>0</v>
      </c>
      <c r="O158" s="115">
        <f t="shared" si="120"/>
        <v>0</v>
      </c>
      <c r="P158" s="115">
        <f>P159+P162+P163+P164+P165</f>
        <v>0</v>
      </c>
      <c r="Q158" s="115">
        <f>Q159+Q162+Q163+Q164+Q165</f>
        <v>0</v>
      </c>
      <c r="R158" s="115">
        <f>R159+R162+R163+R164+R165</f>
        <v>0</v>
      </c>
      <c r="S158" s="115">
        <f>S159+S162+S163+S164+S165</f>
        <v>0</v>
      </c>
      <c r="T158" s="74">
        <f t="shared" si="107"/>
        <v>0</v>
      </c>
      <c r="U158" s="115">
        <f>U162+U163+U164+U165</f>
        <v>0</v>
      </c>
      <c r="V158" s="115">
        <f t="shared" ref="V158" si="121">V162+V163+V164+V165</f>
        <v>0</v>
      </c>
      <c r="W158" s="115">
        <f>W162+W163+W164+W165</f>
        <v>0</v>
      </c>
      <c r="X158" s="115">
        <f>X162+X163+X164+X165</f>
        <v>0</v>
      </c>
      <c r="Y158" s="115">
        <f>Y162+Y163+Y164+Y165</f>
        <v>0</v>
      </c>
      <c r="Z158" s="115">
        <f>Z162+Z163+Z164+Z165</f>
        <v>0</v>
      </c>
      <c r="AA158" s="95">
        <f t="shared" ref="AA158:AF158" si="122">AA159+AA162+AA163+AA164+AA165</f>
        <v>0</v>
      </c>
      <c r="AB158" s="95">
        <f t="shared" si="122"/>
        <v>0</v>
      </c>
      <c r="AC158" s="95">
        <f t="shared" si="122"/>
        <v>0</v>
      </c>
      <c r="AD158" s="95">
        <f t="shared" si="122"/>
        <v>0</v>
      </c>
      <c r="AE158" s="95">
        <f t="shared" si="122"/>
        <v>0</v>
      </c>
      <c r="AF158" s="95">
        <f t="shared" si="122"/>
        <v>0</v>
      </c>
      <c r="AG158" s="74">
        <f t="shared" si="108"/>
        <v>0</v>
      </c>
      <c r="AH158" s="74">
        <f t="shared" si="101"/>
        <v>0</v>
      </c>
      <c r="AI158" s="95">
        <f t="shared" ref="AI158:AO158" si="123">AI162+AI163+AI164+AI165</f>
        <v>0</v>
      </c>
      <c r="AJ158" s="115">
        <f t="shared" si="123"/>
        <v>0</v>
      </c>
      <c r="AK158" s="95">
        <f t="shared" si="123"/>
        <v>0</v>
      </c>
      <c r="AL158" s="95">
        <f t="shared" si="123"/>
        <v>0</v>
      </c>
      <c r="AM158" s="95">
        <f t="shared" si="123"/>
        <v>0</v>
      </c>
      <c r="AN158" s="95">
        <f t="shared" si="123"/>
        <v>0</v>
      </c>
      <c r="AO158" s="95">
        <f t="shared" si="123"/>
        <v>0</v>
      </c>
    </row>
    <row r="159" spans="1:41" x14ac:dyDescent="0.15">
      <c r="A159" s="63" t="s">
        <v>617</v>
      </c>
      <c r="B159" s="101" t="s">
        <v>493</v>
      </c>
      <c r="C159" s="388" t="s">
        <v>483</v>
      </c>
      <c r="D159" s="387" t="s">
        <v>504</v>
      </c>
      <c r="E159" s="115">
        <f>E160+E161</f>
        <v>0</v>
      </c>
      <c r="F159" s="115">
        <f>F160+F161</f>
        <v>0</v>
      </c>
      <c r="G159" s="115">
        <f>G160+G161</f>
        <v>0</v>
      </c>
      <c r="H159" s="115">
        <f>H160+H161</f>
        <v>0</v>
      </c>
      <c r="I159" s="74">
        <f t="shared" si="106"/>
        <v>0</v>
      </c>
      <c r="J159" s="221" t="s">
        <v>976</v>
      </c>
      <c r="K159" s="221" t="s">
        <v>976</v>
      </c>
      <c r="L159" s="221" t="s">
        <v>976</v>
      </c>
      <c r="M159" s="221" t="s">
        <v>976</v>
      </c>
      <c r="N159" s="221" t="s">
        <v>976</v>
      </c>
      <c r="O159" s="221" t="s">
        <v>976</v>
      </c>
      <c r="P159" s="115">
        <f>P160+P161</f>
        <v>0</v>
      </c>
      <c r="Q159" s="115">
        <f>Q160+Q161</f>
        <v>0</v>
      </c>
      <c r="R159" s="115">
        <f>R160+R161</f>
        <v>0</v>
      </c>
      <c r="S159" s="115">
        <f>S160+S161</f>
        <v>0</v>
      </c>
      <c r="T159" s="74">
        <f t="shared" si="107"/>
        <v>0</v>
      </c>
      <c r="U159" s="221" t="s">
        <v>976</v>
      </c>
      <c r="V159" s="221" t="s">
        <v>976</v>
      </c>
      <c r="W159" s="221" t="s">
        <v>976</v>
      </c>
      <c r="X159" s="221" t="s">
        <v>976</v>
      </c>
      <c r="Y159" s="221" t="s">
        <v>976</v>
      </c>
      <c r="Z159" s="221" t="s">
        <v>976</v>
      </c>
      <c r="AA159" s="115">
        <f t="shared" ref="AA159:AF159" si="124">AA160+AA161</f>
        <v>0</v>
      </c>
      <c r="AB159" s="115">
        <f t="shared" si="124"/>
        <v>0</v>
      </c>
      <c r="AC159" s="115">
        <f t="shared" si="124"/>
        <v>0</v>
      </c>
      <c r="AD159" s="115">
        <f t="shared" si="124"/>
        <v>0</v>
      </c>
      <c r="AE159" s="115">
        <f t="shared" si="124"/>
        <v>0</v>
      </c>
      <c r="AF159" s="115">
        <f t="shared" si="124"/>
        <v>0</v>
      </c>
      <c r="AG159" s="74">
        <f t="shared" si="108"/>
        <v>0</v>
      </c>
      <c r="AH159" s="74">
        <f t="shared" si="101"/>
        <v>0</v>
      </c>
      <c r="AI159" s="342" t="s">
        <v>976</v>
      </c>
      <c r="AJ159" s="221" t="s">
        <v>976</v>
      </c>
      <c r="AK159" s="342" t="s">
        <v>976</v>
      </c>
      <c r="AL159" s="342" t="s">
        <v>976</v>
      </c>
      <c r="AM159" s="342" t="s">
        <v>976</v>
      </c>
      <c r="AN159" s="342" t="s">
        <v>976</v>
      </c>
      <c r="AO159" s="342" t="s">
        <v>976</v>
      </c>
    </row>
    <row r="160" spans="1:41" x14ac:dyDescent="0.15">
      <c r="A160" s="63" t="s">
        <v>597</v>
      </c>
      <c r="B160" s="101" t="s">
        <v>494</v>
      </c>
      <c r="C160" s="388" t="s">
        <v>479</v>
      </c>
      <c r="D160" s="387" t="s">
        <v>505</v>
      </c>
      <c r="E160" s="115"/>
      <c r="F160" s="115"/>
      <c r="G160" s="115"/>
      <c r="H160" s="115"/>
      <c r="I160" s="74">
        <f t="shared" si="106"/>
        <v>0</v>
      </c>
      <c r="J160" s="221" t="s">
        <v>976</v>
      </c>
      <c r="K160" s="221" t="s">
        <v>976</v>
      </c>
      <c r="L160" s="221" t="s">
        <v>976</v>
      </c>
      <c r="M160" s="221" t="s">
        <v>976</v>
      </c>
      <c r="N160" s="221" t="s">
        <v>976</v>
      </c>
      <c r="O160" s="221" t="s">
        <v>976</v>
      </c>
      <c r="P160" s="115"/>
      <c r="Q160" s="115"/>
      <c r="R160" s="115"/>
      <c r="S160" s="115"/>
      <c r="T160" s="74">
        <f t="shared" si="107"/>
        <v>0</v>
      </c>
      <c r="U160" s="221" t="s">
        <v>976</v>
      </c>
      <c r="V160" s="221" t="s">
        <v>976</v>
      </c>
      <c r="W160" s="221" t="s">
        <v>976</v>
      </c>
      <c r="X160" s="221" t="s">
        <v>976</v>
      </c>
      <c r="Y160" s="221" t="s">
        <v>976</v>
      </c>
      <c r="Z160" s="221" t="s">
        <v>976</v>
      </c>
      <c r="AA160" s="95"/>
      <c r="AB160" s="95"/>
      <c r="AC160" s="95"/>
      <c r="AD160" s="95"/>
      <c r="AE160" s="95"/>
      <c r="AF160" s="95"/>
      <c r="AG160" s="74">
        <f t="shared" si="108"/>
        <v>0</v>
      </c>
      <c r="AH160" s="74">
        <f t="shared" si="101"/>
        <v>0</v>
      </c>
      <c r="AI160" s="342" t="s">
        <v>976</v>
      </c>
      <c r="AJ160" s="221" t="s">
        <v>976</v>
      </c>
      <c r="AK160" s="342" t="s">
        <v>976</v>
      </c>
      <c r="AL160" s="342" t="s">
        <v>976</v>
      </c>
      <c r="AM160" s="342" t="s">
        <v>976</v>
      </c>
      <c r="AN160" s="342" t="s">
        <v>976</v>
      </c>
      <c r="AO160" s="342" t="s">
        <v>976</v>
      </c>
    </row>
    <row r="161" spans="1:41" s="320" customFormat="1" x14ac:dyDescent="0.15">
      <c r="A161" s="319" t="s">
        <v>1852</v>
      </c>
      <c r="B161" s="101" t="s">
        <v>1970</v>
      </c>
      <c r="C161" s="388" t="s">
        <v>1971</v>
      </c>
      <c r="D161" s="272"/>
      <c r="E161" s="115"/>
      <c r="F161" s="115"/>
      <c r="G161" s="115"/>
      <c r="H161" s="115"/>
      <c r="I161" s="74">
        <f t="shared" si="106"/>
        <v>0</v>
      </c>
      <c r="J161" s="221" t="s">
        <v>976</v>
      </c>
      <c r="K161" s="221" t="s">
        <v>976</v>
      </c>
      <c r="L161" s="221" t="s">
        <v>976</v>
      </c>
      <c r="M161" s="221" t="s">
        <v>976</v>
      </c>
      <c r="N161" s="221" t="s">
        <v>976</v>
      </c>
      <c r="O161" s="221" t="s">
        <v>976</v>
      </c>
      <c r="P161" s="115"/>
      <c r="Q161" s="115"/>
      <c r="R161" s="115"/>
      <c r="S161" s="115"/>
      <c r="T161" s="74">
        <f t="shared" si="107"/>
        <v>0</v>
      </c>
      <c r="U161" s="221" t="s">
        <v>976</v>
      </c>
      <c r="V161" s="221" t="s">
        <v>976</v>
      </c>
      <c r="W161" s="221" t="s">
        <v>976</v>
      </c>
      <c r="X161" s="221" t="s">
        <v>976</v>
      </c>
      <c r="Y161" s="221" t="s">
        <v>976</v>
      </c>
      <c r="Z161" s="221" t="s">
        <v>976</v>
      </c>
      <c r="AA161" s="95"/>
      <c r="AB161" s="95"/>
      <c r="AC161" s="95"/>
      <c r="AD161" s="95"/>
      <c r="AE161" s="95"/>
      <c r="AF161" s="95"/>
      <c r="AG161" s="74">
        <f t="shared" si="108"/>
        <v>0</v>
      </c>
      <c r="AH161" s="74">
        <f t="shared" si="101"/>
        <v>0</v>
      </c>
      <c r="AI161" s="221" t="s">
        <v>976</v>
      </c>
      <c r="AJ161" s="221" t="s">
        <v>976</v>
      </c>
      <c r="AK161" s="221" t="s">
        <v>976</v>
      </c>
      <c r="AL161" s="221" t="s">
        <v>976</v>
      </c>
      <c r="AM161" s="221" t="s">
        <v>976</v>
      </c>
      <c r="AN161" s="221" t="s">
        <v>976</v>
      </c>
      <c r="AO161" s="221" t="s">
        <v>976</v>
      </c>
    </row>
    <row r="162" spans="1:41" x14ac:dyDescent="0.15">
      <c r="A162" s="63" t="s">
        <v>730</v>
      </c>
      <c r="B162" s="101" t="s">
        <v>495</v>
      </c>
      <c r="C162" s="388" t="s">
        <v>484</v>
      </c>
      <c r="D162" s="387" t="s">
        <v>96</v>
      </c>
      <c r="E162" s="115"/>
      <c r="F162" s="115"/>
      <c r="G162" s="115"/>
      <c r="H162" s="115"/>
      <c r="I162" s="74">
        <f t="shared" si="106"/>
        <v>0</v>
      </c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74">
        <f t="shared" si="107"/>
        <v>0</v>
      </c>
      <c r="U162" s="115"/>
      <c r="V162" s="115"/>
      <c r="W162" s="115"/>
      <c r="X162" s="115"/>
      <c r="Y162" s="115"/>
      <c r="Z162" s="115"/>
      <c r="AA162" s="95"/>
      <c r="AB162" s="95"/>
      <c r="AC162" s="95"/>
      <c r="AD162" s="95"/>
      <c r="AE162" s="95"/>
      <c r="AF162" s="95"/>
      <c r="AG162" s="74">
        <f t="shared" si="108"/>
        <v>0</v>
      </c>
      <c r="AH162" s="74">
        <f t="shared" si="101"/>
        <v>0</v>
      </c>
      <c r="AI162" s="95"/>
      <c r="AJ162" s="115"/>
      <c r="AK162" s="95"/>
      <c r="AL162" s="95"/>
      <c r="AM162" s="95"/>
      <c r="AN162" s="95"/>
      <c r="AO162" s="95"/>
    </row>
    <row r="163" spans="1:41" x14ac:dyDescent="0.15">
      <c r="A163" s="147" t="s">
        <v>731</v>
      </c>
      <c r="B163" s="101" t="s">
        <v>496</v>
      </c>
      <c r="C163" s="388" t="s">
        <v>485</v>
      </c>
      <c r="D163" s="272" t="s">
        <v>906</v>
      </c>
      <c r="E163" s="115"/>
      <c r="F163" s="115"/>
      <c r="G163" s="115"/>
      <c r="H163" s="115"/>
      <c r="I163" s="74">
        <f t="shared" si="106"/>
        <v>0</v>
      </c>
      <c r="J163" s="115">
        <v>0</v>
      </c>
      <c r="K163" s="115">
        <v>0</v>
      </c>
      <c r="L163" s="115">
        <v>0</v>
      </c>
      <c r="M163" s="115">
        <v>0</v>
      </c>
      <c r="N163" s="115">
        <v>0</v>
      </c>
      <c r="O163" s="115">
        <v>0</v>
      </c>
      <c r="P163" s="115"/>
      <c r="Q163" s="115"/>
      <c r="R163" s="115"/>
      <c r="S163" s="115"/>
      <c r="T163" s="74">
        <f t="shared" si="107"/>
        <v>0</v>
      </c>
      <c r="U163" s="115">
        <v>0</v>
      </c>
      <c r="V163" s="115">
        <v>0</v>
      </c>
      <c r="W163" s="115">
        <v>0</v>
      </c>
      <c r="X163" s="115">
        <v>0</v>
      </c>
      <c r="Y163" s="115">
        <v>0</v>
      </c>
      <c r="Z163" s="115">
        <v>0</v>
      </c>
      <c r="AA163" s="95"/>
      <c r="AB163" s="95"/>
      <c r="AC163" s="95"/>
      <c r="AD163" s="95"/>
      <c r="AE163" s="95"/>
      <c r="AF163" s="95"/>
      <c r="AG163" s="74">
        <f t="shared" si="108"/>
        <v>0</v>
      </c>
      <c r="AH163" s="74">
        <f t="shared" si="101"/>
        <v>0</v>
      </c>
      <c r="AI163" s="95">
        <v>0</v>
      </c>
      <c r="AJ163" s="115">
        <v>0</v>
      </c>
      <c r="AK163" s="95">
        <v>0</v>
      </c>
      <c r="AL163" s="95">
        <v>0</v>
      </c>
      <c r="AM163" s="95">
        <v>0</v>
      </c>
      <c r="AN163" s="95">
        <v>0</v>
      </c>
      <c r="AO163" s="95">
        <v>0</v>
      </c>
    </row>
    <row r="164" spans="1:41" ht="21" x14ac:dyDescent="0.15">
      <c r="A164" s="63" t="s">
        <v>1142</v>
      </c>
      <c r="B164" s="101" t="s">
        <v>646</v>
      </c>
      <c r="C164" s="388" t="s">
        <v>773</v>
      </c>
      <c r="D164" s="387" t="s">
        <v>188</v>
      </c>
      <c r="E164" s="115"/>
      <c r="F164" s="115"/>
      <c r="G164" s="115"/>
      <c r="H164" s="115"/>
      <c r="I164" s="74">
        <f t="shared" si="106"/>
        <v>0</v>
      </c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74">
        <f t="shared" si="107"/>
        <v>0</v>
      </c>
      <c r="U164" s="115"/>
      <c r="V164" s="115"/>
      <c r="W164" s="115"/>
      <c r="X164" s="115"/>
      <c r="Y164" s="115"/>
      <c r="Z164" s="115"/>
      <c r="AA164" s="95"/>
      <c r="AB164" s="95"/>
      <c r="AC164" s="95"/>
      <c r="AD164" s="95"/>
      <c r="AE164" s="95"/>
      <c r="AF164" s="95"/>
      <c r="AG164" s="74">
        <f t="shared" si="108"/>
        <v>0</v>
      </c>
      <c r="AH164" s="74">
        <f t="shared" si="101"/>
        <v>0</v>
      </c>
      <c r="AI164" s="95"/>
      <c r="AJ164" s="115"/>
      <c r="AK164" s="95"/>
      <c r="AL164" s="95"/>
      <c r="AM164" s="95"/>
      <c r="AN164" s="95"/>
      <c r="AO164" s="95"/>
    </row>
    <row r="165" spans="1:41" x14ac:dyDescent="0.15">
      <c r="A165" s="63" t="s">
        <v>598</v>
      </c>
      <c r="B165" s="101" t="s">
        <v>836</v>
      </c>
      <c r="C165" s="388" t="s">
        <v>774</v>
      </c>
      <c r="D165" s="387" t="s">
        <v>190</v>
      </c>
      <c r="E165" s="115">
        <f>E166+E167</f>
        <v>0</v>
      </c>
      <c r="F165" s="115">
        <f>F166+F167</f>
        <v>0</v>
      </c>
      <c r="G165" s="115">
        <f>G166+G167</f>
        <v>0</v>
      </c>
      <c r="H165" s="115">
        <f>H166+H167</f>
        <v>0</v>
      </c>
      <c r="I165" s="74">
        <f t="shared" si="106"/>
        <v>0</v>
      </c>
      <c r="J165" s="115">
        <f t="shared" ref="J165:S165" si="125">J166+J167</f>
        <v>0</v>
      </c>
      <c r="K165" s="115">
        <f>K166+K167</f>
        <v>0</v>
      </c>
      <c r="L165" s="115">
        <f t="shared" si="125"/>
        <v>0</v>
      </c>
      <c r="M165" s="115">
        <f t="shared" si="125"/>
        <v>0</v>
      </c>
      <c r="N165" s="115">
        <f t="shared" si="125"/>
        <v>0</v>
      </c>
      <c r="O165" s="115">
        <f t="shared" si="125"/>
        <v>0</v>
      </c>
      <c r="P165" s="115">
        <f t="shared" si="125"/>
        <v>0</v>
      </c>
      <c r="Q165" s="115">
        <f t="shared" si="125"/>
        <v>0</v>
      </c>
      <c r="R165" s="115">
        <f t="shared" si="125"/>
        <v>0</v>
      </c>
      <c r="S165" s="115">
        <f t="shared" si="125"/>
        <v>0</v>
      </c>
      <c r="T165" s="74">
        <f t="shared" si="107"/>
        <v>0</v>
      </c>
      <c r="U165" s="115">
        <f t="shared" ref="U165:AF165" si="126">U166+U167</f>
        <v>0</v>
      </c>
      <c r="V165" s="115">
        <f>V166+V167</f>
        <v>0</v>
      </c>
      <c r="W165" s="115">
        <f t="shared" si="126"/>
        <v>0</v>
      </c>
      <c r="X165" s="115">
        <f t="shared" si="126"/>
        <v>0</v>
      </c>
      <c r="Y165" s="115">
        <f t="shared" si="126"/>
        <v>0</v>
      </c>
      <c r="Z165" s="115">
        <f t="shared" si="126"/>
        <v>0</v>
      </c>
      <c r="AA165" s="115">
        <f t="shared" si="126"/>
        <v>0</v>
      </c>
      <c r="AB165" s="115">
        <f t="shared" si="126"/>
        <v>0</v>
      </c>
      <c r="AC165" s="115">
        <f t="shared" si="126"/>
        <v>0</v>
      </c>
      <c r="AD165" s="115">
        <f t="shared" si="126"/>
        <v>0</v>
      </c>
      <c r="AE165" s="115">
        <f t="shared" si="126"/>
        <v>0</v>
      </c>
      <c r="AF165" s="115">
        <f t="shared" si="126"/>
        <v>0</v>
      </c>
      <c r="AG165" s="74">
        <f t="shared" si="108"/>
        <v>0</v>
      </c>
      <c r="AH165" s="74">
        <f t="shared" si="101"/>
        <v>0</v>
      </c>
      <c r="AI165" s="115">
        <f t="shared" ref="AI165:AO165" si="127">AI166+AI167</f>
        <v>0</v>
      </c>
      <c r="AJ165" s="115">
        <f>AJ166+AJ167</f>
        <v>0</v>
      </c>
      <c r="AK165" s="115">
        <f t="shared" si="127"/>
        <v>0</v>
      </c>
      <c r="AL165" s="115">
        <f t="shared" si="127"/>
        <v>0</v>
      </c>
      <c r="AM165" s="115">
        <f t="shared" si="127"/>
        <v>0</v>
      </c>
      <c r="AN165" s="115">
        <f t="shared" si="127"/>
        <v>0</v>
      </c>
      <c r="AO165" s="115">
        <f t="shared" si="127"/>
        <v>0</v>
      </c>
    </row>
    <row r="166" spans="1:41" x14ac:dyDescent="0.15">
      <c r="A166" s="63" t="s">
        <v>1376</v>
      </c>
      <c r="B166" s="101" t="s">
        <v>837</v>
      </c>
      <c r="C166" s="388" t="s">
        <v>775</v>
      </c>
      <c r="D166" s="387" t="s">
        <v>907</v>
      </c>
      <c r="E166" s="115"/>
      <c r="F166" s="115"/>
      <c r="G166" s="115"/>
      <c r="H166" s="115"/>
      <c r="I166" s="74">
        <f t="shared" si="106"/>
        <v>0</v>
      </c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74">
        <f t="shared" si="107"/>
        <v>0</v>
      </c>
      <c r="U166" s="115"/>
      <c r="V166" s="115"/>
      <c r="W166" s="115"/>
      <c r="X166" s="115"/>
      <c r="Y166" s="115"/>
      <c r="Z166" s="115"/>
      <c r="AA166" s="95"/>
      <c r="AB166" s="95"/>
      <c r="AC166" s="95"/>
      <c r="AD166" s="95"/>
      <c r="AE166" s="95"/>
      <c r="AF166" s="95"/>
      <c r="AG166" s="74">
        <f t="shared" si="108"/>
        <v>0</v>
      </c>
      <c r="AH166" s="74">
        <f t="shared" si="101"/>
        <v>0</v>
      </c>
      <c r="AI166" s="95"/>
      <c r="AJ166" s="115"/>
      <c r="AK166" s="95"/>
      <c r="AL166" s="95"/>
      <c r="AM166" s="95"/>
      <c r="AN166" s="95"/>
      <c r="AO166" s="95"/>
    </row>
    <row r="167" spans="1:41" s="320" customFormat="1" x14ac:dyDescent="0.15">
      <c r="A167" s="319" t="s">
        <v>1851</v>
      </c>
      <c r="B167" s="101" t="s">
        <v>1972</v>
      </c>
      <c r="C167" s="388" t="s">
        <v>1973</v>
      </c>
      <c r="D167" s="272"/>
      <c r="E167" s="115"/>
      <c r="F167" s="115"/>
      <c r="G167" s="115"/>
      <c r="H167" s="115"/>
      <c r="I167" s="74">
        <f t="shared" si="106"/>
        <v>0</v>
      </c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74">
        <f t="shared" si="107"/>
        <v>0</v>
      </c>
      <c r="U167" s="115"/>
      <c r="V167" s="115"/>
      <c r="W167" s="115"/>
      <c r="X167" s="115"/>
      <c r="Y167" s="115"/>
      <c r="Z167" s="115"/>
      <c r="AA167" s="95"/>
      <c r="AB167" s="95"/>
      <c r="AC167" s="95"/>
      <c r="AD167" s="95"/>
      <c r="AE167" s="95"/>
      <c r="AF167" s="95"/>
      <c r="AG167" s="74">
        <f t="shared" si="108"/>
        <v>0</v>
      </c>
      <c r="AH167" s="74">
        <f t="shared" si="101"/>
        <v>0</v>
      </c>
      <c r="AI167" s="95"/>
      <c r="AJ167" s="115"/>
      <c r="AK167" s="95"/>
      <c r="AL167" s="95"/>
      <c r="AM167" s="95"/>
      <c r="AN167" s="95"/>
      <c r="AO167" s="95"/>
    </row>
    <row r="168" spans="1:41" ht="21" x14ac:dyDescent="0.15">
      <c r="A168" s="143" t="s">
        <v>1788</v>
      </c>
      <c r="B168" s="101" t="s">
        <v>1789</v>
      </c>
      <c r="C168" s="388" t="s">
        <v>1790</v>
      </c>
      <c r="D168" s="387" t="s">
        <v>1791</v>
      </c>
      <c r="E168" s="115"/>
      <c r="F168" s="115"/>
      <c r="G168" s="115"/>
      <c r="H168" s="115"/>
      <c r="I168" s="74">
        <f t="shared" si="106"/>
        <v>0</v>
      </c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74">
        <f t="shared" si="107"/>
        <v>0</v>
      </c>
      <c r="U168" s="115"/>
      <c r="V168" s="115"/>
      <c r="W168" s="115"/>
      <c r="X168" s="115"/>
      <c r="Y168" s="115"/>
      <c r="Z168" s="115"/>
      <c r="AA168" s="95"/>
      <c r="AB168" s="95"/>
      <c r="AC168" s="95"/>
      <c r="AD168" s="95"/>
      <c r="AE168" s="95"/>
      <c r="AF168" s="95"/>
      <c r="AG168" s="74">
        <f t="shared" si="108"/>
        <v>0</v>
      </c>
      <c r="AH168" s="74">
        <f t="shared" si="101"/>
        <v>0</v>
      </c>
      <c r="AI168" s="95"/>
      <c r="AJ168" s="115"/>
      <c r="AK168" s="95"/>
      <c r="AL168" s="95"/>
      <c r="AM168" s="95"/>
      <c r="AN168" s="95"/>
      <c r="AO168" s="95"/>
    </row>
    <row r="169" spans="1:41" ht="21" x14ac:dyDescent="0.15">
      <c r="A169" s="343" t="s">
        <v>2248</v>
      </c>
      <c r="B169" s="471" t="s">
        <v>2249</v>
      </c>
      <c r="C169" s="469" t="s">
        <v>2250</v>
      </c>
      <c r="D169" s="470" t="s">
        <v>2251</v>
      </c>
      <c r="E169" s="115"/>
      <c r="F169" s="115"/>
      <c r="G169" s="115"/>
      <c r="H169" s="115"/>
      <c r="I169" s="74">
        <f t="shared" si="106"/>
        <v>0</v>
      </c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74">
        <f t="shared" si="107"/>
        <v>0</v>
      </c>
      <c r="U169" s="115"/>
      <c r="V169" s="115"/>
      <c r="W169" s="115"/>
      <c r="X169" s="115"/>
      <c r="Y169" s="115"/>
      <c r="Z169" s="115"/>
      <c r="AA169" s="95"/>
      <c r="AB169" s="95"/>
      <c r="AC169" s="95"/>
      <c r="AD169" s="95"/>
      <c r="AE169" s="95"/>
      <c r="AF169" s="95"/>
      <c r="AG169" s="74">
        <f t="shared" ref="AG169" si="128">IF(AA169&gt;0,AE169/AA169,0)</f>
        <v>0</v>
      </c>
      <c r="AH169" s="74">
        <f t="shared" ref="AH169" si="129">IF(AD169&gt;0,AF169/AD169,0)</f>
        <v>0</v>
      </c>
      <c r="AI169" s="95"/>
      <c r="AJ169" s="115"/>
      <c r="AK169" s="95"/>
      <c r="AL169" s="95"/>
      <c r="AM169" s="95"/>
      <c r="AN169" s="95"/>
      <c r="AO169" s="95"/>
    </row>
    <row r="170" spans="1:41" x14ac:dyDescent="0.15">
      <c r="A170" s="63" t="s">
        <v>97</v>
      </c>
      <c r="B170" s="101" t="s">
        <v>363</v>
      </c>
      <c r="C170" s="388" t="s">
        <v>187</v>
      </c>
      <c r="D170" s="387" t="s">
        <v>1189</v>
      </c>
      <c r="E170" s="115">
        <f>E171+E172+E173+E174+E175+E176+E177+E178+E179+E180</f>
        <v>0</v>
      </c>
      <c r="F170" s="115">
        <f>F171+F172+F173+F174+F175+F176+F177+F178+F179+F180</f>
        <v>0</v>
      </c>
      <c r="G170" s="115">
        <f>G171+G172+G173+G174+G175+G176+G177+G178+G179+G180</f>
        <v>0</v>
      </c>
      <c r="H170" s="115">
        <f>H171+H172+H173+H174+H175+H176+H177+H178+H179+H180</f>
        <v>0</v>
      </c>
      <c r="I170" s="74">
        <f t="shared" si="106"/>
        <v>0</v>
      </c>
      <c r="J170" s="115">
        <f t="shared" ref="J170:O170" si="130">J171+J172+J173+J174+J175+J176+J177+J179+J180</f>
        <v>0</v>
      </c>
      <c r="K170" s="115">
        <f t="shared" si="130"/>
        <v>0</v>
      </c>
      <c r="L170" s="115">
        <f t="shared" si="130"/>
        <v>0</v>
      </c>
      <c r="M170" s="115">
        <f t="shared" si="130"/>
        <v>0</v>
      </c>
      <c r="N170" s="115">
        <f t="shared" si="130"/>
        <v>0</v>
      </c>
      <c r="O170" s="115">
        <f t="shared" si="130"/>
        <v>0</v>
      </c>
      <c r="P170" s="115">
        <f>P171+P172+P173+P174+P175+P176+P177+P178+P179+P180</f>
        <v>0</v>
      </c>
      <c r="Q170" s="115">
        <f>Q171+Q172+Q173+Q174+Q175+Q176+Q177+Q178+Q179+Q180</f>
        <v>0</v>
      </c>
      <c r="R170" s="115">
        <f>R171+R172+R173+R174+R175+R176+R177+R178+R179+R180</f>
        <v>0</v>
      </c>
      <c r="S170" s="115">
        <f>S171+S172+S173+S174+S175+S176+S177+S178+S179+S180</f>
        <v>0</v>
      </c>
      <c r="T170" s="74">
        <f t="shared" si="107"/>
        <v>0</v>
      </c>
      <c r="U170" s="115">
        <f>U171+U172+U173+U174+U175+U176+U177+U179+U180</f>
        <v>0</v>
      </c>
      <c r="V170" s="115">
        <f t="shared" ref="V170" si="131">V171+V172+V173+V174+V175+V176+V177+V179+V180</f>
        <v>0</v>
      </c>
      <c r="W170" s="115">
        <f>W171+W172+W173+W174+W175+W176+W177+W179+W180</f>
        <v>0</v>
      </c>
      <c r="X170" s="115">
        <f>X171+X172+X173+X174+X175+X176+X177+X179+X180</f>
        <v>0</v>
      </c>
      <c r="Y170" s="115">
        <f>Y171+Y172+Y173+Y174+Y175+Y176+Y177+Y179+Y180</f>
        <v>0</v>
      </c>
      <c r="Z170" s="115">
        <f>Z171+Z172+Z173+Z174+Z175+Z176+Z177+Z179+Z180</f>
        <v>0</v>
      </c>
      <c r="AA170" s="115">
        <f t="shared" ref="AA170:AF170" si="132">AA171+AA172+AA173+AA174+AA175+AA176+AA177+AA178+AA179+AA180</f>
        <v>0</v>
      </c>
      <c r="AB170" s="115">
        <f t="shared" si="132"/>
        <v>0</v>
      </c>
      <c r="AC170" s="115">
        <f t="shared" si="132"/>
        <v>0</v>
      </c>
      <c r="AD170" s="115">
        <f t="shared" si="132"/>
        <v>0</v>
      </c>
      <c r="AE170" s="115">
        <f t="shared" si="132"/>
        <v>0</v>
      </c>
      <c r="AF170" s="115">
        <f t="shared" si="132"/>
        <v>0</v>
      </c>
      <c r="AG170" s="74">
        <f t="shared" si="108"/>
        <v>0</v>
      </c>
      <c r="AH170" s="74">
        <f t="shared" ref="AH170:AH205" si="133">IF(AD170&gt;0,AF170/AD170,0)</f>
        <v>0</v>
      </c>
      <c r="AI170" s="115">
        <f t="shared" ref="AI170:AO170" si="134">AI171+AI172+AI173+AI174+AI175+AI176+AI178+AI179+AI180</f>
        <v>0</v>
      </c>
      <c r="AJ170" s="115">
        <f>AJ171+AJ172+AJ173+AJ174+AJ175+AJ176+AJ178+AJ179+AJ180</f>
        <v>0</v>
      </c>
      <c r="AK170" s="115">
        <f t="shared" si="134"/>
        <v>0</v>
      </c>
      <c r="AL170" s="115">
        <f t="shared" si="134"/>
        <v>0</v>
      </c>
      <c r="AM170" s="115">
        <f t="shared" si="134"/>
        <v>0</v>
      </c>
      <c r="AN170" s="115">
        <f t="shared" si="134"/>
        <v>0</v>
      </c>
      <c r="AO170" s="115">
        <f t="shared" si="134"/>
        <v>0</v>
      </c>
    </row>
    <row r="171" spans="1:41" s="194" customFormat="1" x14ac:dyDescent="0.15">
      <c r="A171" s="63" t="s">
        <v>1190</v>
      </c>
      <c r="B171" s="101" t="s">
        <v>838</v>
      </c>
      <c r="C171" s="388" t="s">
        <v>776</v>
      </c>
      <c r="D171" s="387" t="s">
        <v>1191</v>
      </c>
      <c r="E171" s="115"/>
      <c r="F171" s="115"/>
      <c r="G171" s="115"/>
      <c r="H171" s="115"/>
      <c r="I171" s="74">
        <f t="shared" si="106"/>
        <v>0</v>
      </c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74">
        <f t="shared" si="107"/>
        <v>0</v>
      </c>
      <c r="U171" s="115"/>
      <c r="V171" s="115"/>
      <c r="W171" s="115"/>
      <c r="X171" s="115"/>
      <c r="Y171" s="115"/>
      <c r="Z171" s="115"/>
      <c r="AA171" s="95"/>
      <c r="AB171" s="95"/>
      <c r="AC171" s="95"/>
      <c r="AD171" s="95"/>
      <c r="AE171" s="95"/>
      <c r="AF171" s="95"/>
      <c r="AG171" s="74">
        <f t="shared" si="108"/>
        <v>0</v>
      </c>
      <c r="AH171" s="74">
        <f t="shared" si="133"/>
        <v>0</v>
      </c>
      <c r="AI171" s="95"/>
      <c r="AJ171" s="115"/>
      <c r="AK171" s="95"/>
      <c r="AL171" s="95"/>
      <c r="AM171" s="95"/>
      <c r="AN171" s="95"/>
      <c r="AO171" s="95"/>
    </row>
    <row r="172" spans="1:41" ht="12" customHeight="1" x14ac:dyDescent="0.15">
      <c r="A172" s="63" t="s">
        <v>1377</v>
      </c>
      <c r="B172" s="101" t="s">
        <v>839</v>
      </c>
      <c r="C172" s="388" t="s">
        <v>777</v>
      </c>
      <c r="D172" s="387" t="s">
        <v>908</v>
      </c>
      <c r="E172" s="115"/>
      <c r="F172" s="115"/>
      <c r="G172" s="115"/>
      <c r="H172" s="115"/>
      <c r="I172" s="74">
        <f t="shared" si="106"/>
        <v>0</v>
      </c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74">
        <f t="shared" si="107"/>
        <v>0</v>
      </c>
      <c r="U172" s="115"/>
      <c r="V172" s="115"/>
      <c r="W172" s="115"/>
      <c r="X172" s="115"/>
      <c r="Y172" s="115"/>
      <c r="Z172" s="115"/>
      <c r="AA172" s="95"/>
      <c r="AB172" s="95"/>
      <c r="AC172" s="95"/>
      <c r="AD172" s="95"/>
      <c r="AE172" s="95"/>
      <c r="AF172" s="95"/>
      <c r="AG172" s="74">
        <f t="shared" si="108"/>
        <v>0</v>
      </c>
      <c r="AH172" s="74">
        <f t="shared" si="133"/>
        <v>0</v>
      </c>
      <c r="AI172" s="95"/>
      <c r="AJ172" s="115"/>
      <c r="AK172" s="95"/>
      <c r="AL172" s="95"/>
      <c r="AM172" s="95"/>
      <c r="AN172" s="95"/>
      <c r="AO172" s="95"/>
    </row>
    <row r="173" spans="1:41" ht="12" customHeight="1" x14ac:dyDescent="0.15">
      <c r="A173" s="143" t="s">
        <v>1792</v>
      </c>
      <c r="B173" s="101" t="s">
        <v>1793</v>
      </c>
      <c r="C173" s="388" t="s">
        <v>778</v>
      </c>
      <c r="D173" s="387" t="s">
        <v>1798</v>
      </c>
      <c r="E173" s="115"/>
      <c r="F173" s="115"/>
      <c r="G173" s="115"/>
      <c r="H173" s="115"/>
      <c r="I173" s="74">
        <f t="shared" si="106"/>
        <v>0</v>
      </c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74">
        <f t="shared" si="107"/>
        <v>0</v>
      </c>
      <c r="U173" s="115"/>
      <c r="V173" s="115"/>
      <c r="W173" s="115"/>
      <c r="X173" s="115"/>
      <c r="Y173" s="115"/>
      <c r="Z173" s="115"/>
      <c r="AA173" s="95"/>
      <c r="AB173" s="95"/>
      <c r="AC173" s="95"/>
      <c r="AD173" s="95"/>
      <c r="AE173" s="95"/>
      <c r="AF173" s="95"/>
      <c r="AG173" s="74">
        <f t="shared" si="108"/>
        <v>0</v>
      </c>
      <c r="AH173" s="74">
        <f t="shared" si="133"/>
        <v>0</v>
      </c>
      <c r="AI173" s="95"/>
      <c r="AJ173" s="115"/>
      <c r="AK173" s="95"/>
      <c r="AL173" s="95"/>
      <c r="AM173" s="95"/>
      <c r="AN173" s="95"/>
      <c r="AO173" s="95"/>
    </row>
    <row r="174" spans="1:41" x14ac:dyDescent="0.15">
      <c r="A174" s="63" t="s">
        <v>1329</v>
      </c>
      <c r="B174" s="101" t="s">
        <v>840</v>
      </c>
      <c r="C174" s="388" t="s">
        <v>779</v>
      </c>
      <c r="D174" s="387" t="s">
        <v>909</v>
      </c>
      <c r="E174" s="115"/>
      <c r="F174" s="115"/>
      <c r="G174" s="115"/>
      <c r="H174" s="115"/>
      <c r="I174" s="74">
        <f t="shared" si="106"/>
        <v>0</v>
      </c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74">
        <f t="shared" si="107"/>
        <v>0</v>
      </c>
      <c r="U174" s="115"/>
      <c r="V174" s="115"/>
      <c r="W174" s="115"/>
      <c r="X174" s="115"/>
      <c r="Y174" s="115"/>
      <c r="Z174" s="115"/>
      <c r="AA174" s="95"/>
      <c r="AB174" s="95"/>
      <c r="AC174" s="95"/>
      <c r="AD174" s="95"/>
      <c r="AE174" s="95"/>
      <c r="AF174" s="95"/>
      <c r="AG174" s="74">
        <f t="shared" si="108"/>
        <v>0</v>
      </c>
      <c r="AH174" s="74">
        <f t="shared" si="133"/>
        <v>0</v>
      </c>
      <c r="AI174" s="95"/>
      <c r="AJ174" s="115"/>
      <c r="AK174" s="95"/>
      <c r="AL174" s="95"/>
      <c r="AM174" s="95"/>
      <c r="AN174" s="95"/>
      <c r="AO174" s="95"/>
    </row>
    <row r="175" spans="1:41" x14ac:dyDescent="0.15">
      <c r="A175" s="63" t="s">
        <v>1330</v>
      </c>
      <c r="B175" s="101" t="s">
        <v>841</v>
      </c>
      <c r="C175" s="388" t="s">
        <v>780</v>
      </c>
      <c r="D175" s="387" t="s">
        <v>506</v>
      </c>
      <c r="E175" s="115"/>
      <c r="F175" s="115"/>
      <c r="G175" s="115"/>
      <c r="H175" s="115"/>
      <c r="I175" s="74">
        <f t="shared" si="106"/>
        <v>0</v>
      </c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74">
        <f t="shared" si="107"/>
        <v>0</v>
      </c>
      <c r="U175" s="115"/>
      <c r="V175" s="115"/>
      <c r="W175" s="115"/>
      <c r="X175" s="115"/>
      <c r="Y175" s="115"/>
      <c r="Z175" s="115"/>
      <c r="AA175" s="95"/>
      <c r="AB175" s="95"/>
      <c r="AC175" s="95"/>
      <c r="AD175" s="95"/>
      <c r="AE175" s="95"/>
      <c r="AF175" s="95"/>
      <c r="AG175" s="74">
        <f t="shared" si="108"/>
        <v>0</v>
      </c>
      <c r="AH175" s="74">
        <f t="shared" si="133"/>
        <v>0</v>
      </c>
      <c r="AI175" s="95"/>
      <c r="AJ175" s="115"/>
      <c r="AK175" s="95"/>
      <c r="AL175" s="95"/>
      <c r="AM175" s="95"/>
      <c r="AN175" s="95"/>
      <c r="AO175" s="95"/>
    </row>
    <row r="176" spans="1:41" ht="21" x14ac:dyDescent="0.15">
      <c r="A176" s="63" t="s">
        <v>1378</v>
      </c>
      <c r="B176" s="101" t="s">
        <v>842</v>
      </c>
      <c r="C176" s="388" t="s">
        <v>781</v>
      </c>
      <c r="D176" s="387" t="s">
        <v>910</v>
      </c>
      <c r="E176" s="115"/>
      <c r="F176" s="115"/>
      <c r="G176" s="115"/>
      <c r="H176" s="115"/>
      <c r="I176" s="74">
        <f t="shared" si="106"/>
        <v>0</v>
      </c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74">
        <f t="shared" si="107"/>
        <v>0</v>
      </c>
      <c r="U176" s="115"/>
      <c r="V176" s="115"/>
      <c r="W176" s="115"/>
      <c r="X176" s="115"/>
      <c r="Y176" s="115"/>
      <c r="Z176" s="115"/>
      <c r="AA176" s="95"/>
      <c r="AB176" s="95"/>
      <c r="AC176" s="95"/>
      <c r="AD176" s="95"/>
      <c r="AE176" s="95"/>
      <c r="AF176" s="95"/>
      <c r="AG176" s="74">
        <f t="shared" si="108"/>
        <v>0</v>
      </c>
      <c r="AH176" s="74">
        <f t="shared" si="133"/>
        <v>0</v>
      </c>
      <c r="AI176" s="95"/>
      <c r="AJ176" s="115"/>
      <c r="AK176" s="95"/>
      <c r="AL176" s="95"/>
      <c r="AM176" s="95"/>
      <c r="AN176" s="95"/>
      <c r="AO176" s="95"/>
    </row>
    <row r="177" spans="1:41" x14ac:dyDescent="0.15">
      <c r="A177" s="63" t="s">
        <v>1331</v>
      </c>
      <c r="B177" s="101" t="s">
        <v>843</v>
      </c>
      <c r="C177" s="41" t="s">
        <v>1351</v>
      </c>
      <c r="D177" s="387" t="s">
        <v>911</v>
      </c>
      <c r="E177" s="115"/>
      <c r="F177" s="115"/>
      <c r="G177" s="115"/>
      <c r="H177" s="115"/>
      <c r="I177" s="74">
        <f t="shared" si="106"/>
        <v>0</v>
      </c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74">
        <f t="shared" si="107"/>
        <v>0</v>
      </c>
      <c r="U177" s="115"/>
      <c r="V177" s="115"/>
      <c r="W177" s="115"/>
      <c r="X177" s="115"/>
      <c r="Y177" s="115"/>
      <c r="Z177" s="115"/>
      <c r="AA177" s="95"/>
      <c r="AB177" s="95"/>
      <c r="AC177" s="95"/>
      <c r="AD177" s="95"/>
      <c r="AE177" s="95"/>
      <c r="AF177" s="95"/>
      <c r="AG177" s="74">
        <f t="shared" si="108"/>
        <v>0</v>
      </c>
      <c r="AH177" s="74">
        <f t="shared" si="133"/>
        <v>0</v>
      </c>
      <c r="AI177" s="342" t="s">
        <v>976</v>
      </c>
      <c r="AJ177" s="115" t="s">
        <v>547</v>
      </c>
      <c r="AK177" s="342" t="s">
        <v>976</v>
      </c>
      <c r="AL177" s="342" t="s">
        <v>976</v>
      </c>
      <c r="AM177" s="342" t="s">
        <v>976</v>
      </c>
      <c r="AN177" s="342" t="s">
        <v>976</v>
      </c>
      <c r="AO177" s="342" t="s">
        <v>976</v>
      </c>
    </row>
    <row r="178" spans="1:41" x14ac:dyDescent="0.15">
      <c r="A178" s="63" t="s">
        <v>1332</v>
      </c>
      <c r="B178" s="101" t="s">
        <v>1350</v>
      </c>
      <c r="C178" s="41" t="s">
        <v>1794</v>
      </c>
      <c r="D178" s="387" t="s">
        <v>912</v>
      </c>
      <c r="E178" s="115"/>
      <c r="F178" s="115"/>
      <c r="G178" s="115"/>
      <c r="H178" s="115"/>
      <c r="I178" s="74">
        <f t="shared" si="106"/>
        <v>0</v>
      </c>
      <c r="J178" s="221" t="s">
        <v>976</v>
      </c>
      <c r="K178" s="221" t="s">
        <v>976</v>
      </c>
      <c r="L178" s="221" t="s">
        <v>976</v>
      </c>
      <c r="M178" s="221" t="s">
        <v>976</v>
      </c>
      <c r="N178" s="221" t="s">
        <v>976</v>
      </c>
      <c r="O178" s="221" t="s">
        <v>976</v>
      </c>
      <c r="P178" s="115"/>
      <c r="Q178" s="115"/>
      <c r="R178" s="115"/>
      <c r="S178" s="115"/>
      <c r="T178" s="74">
        <f t="shared" si="107"/>
        <v>0</v>
      </c>
      <c r="U178" s="221" t="s">
        <v>976</v>
      </c>
      <c r="V178" s="221" t="s">
        <v>976</v>
      </c>
      <c r="W178" s="221" t="s">
        <v>976</v>
      </c>
      <c r="X178" s="221" t="s">
        <v>976</v>
      </c>
      <c r="Y178" s="221" t="s">
        <v>976</v>
      </c>
      <c r="Z178" s="221" t="s">
        <v>976</v>
      </c>
      <c r="AA178" s="95"/>
      <c r="AB178" s="95"/>
      <c r="AC178" s="95"/>
      <c r="AD178" s="95"/>
      <c r="AE178" s="95"/>
      <c r="AF178" s="95"/>
      <c r="AG178" s="74">
        <f t="shared" si="108"/>
        <v>0</v>
      </c>
      <c r="AH178" s="74">
        <f t="shared" si="133"/>
        <v>0</v>
      </c>
      <c r="AI178" s="95"/>
      <c r="AJ178" s="221"/>
      <c r="AK178" s="95"/>
      <c r="AL178" s="95"/>
      <c r="AM178" s="95"/>
      <c r="AN178" s="95"/>
      <c r="AO178" s="95"/>
    </row>
    <row r="179" spans="1:41" x14ac:dyDescent="0.15">
      <c r="A179" s="343" t="s">
        <v>1795</v>
      </c>
      <c r="B179" s="101" t="s">
        <v>1796</v>
      </c>
      <c r="C179" s="41" t="s">
        <v>1797</v>
      </c>
      <c r="D179" s="387" t="s">
        <v>1799</v>
      </c>
      <c r="E179" s="115"/>
      <c r="F179" s="115"/>
      <c r="G179" s="115"/>
      <c r="H179" s="115"/>
      <c r="I179" s="74">
        <f t="shared" si="106"/>
        <v>0</v>
      </c>
      <c r="J179" s="221"/>
      <c r="K179" s="221"/>
      <c r="L179" s="221"/>
      <c r="M179" s="221"/>
      <c r="N179" s="221"/>
      <c r="O179" s="221"/>
      <c r="P179" s="115"/>
      <c r="Q179" s="115"/>
      <c r="R179" s="115"/>
      <c r="S179" s="115"/>
      <c r="T179" s="74">
        <f t="shared" si="107"/>
        <v>0</v>
      </c>
      <c r="U179" s="221"/>
      <c r="V179" s="221"/>
      <c r="W179" s="221"/>
      <c r="X179" s="221"/>
      <c r="Y179" s="221"/>
      <c r="Z179" s="221"/>
      <c r="AA179" s="95"/>
      <c r="AB179" s="95"/>
      <c r="AC179" s="95"/>
      <c r="AD179" s="95"/>
      <c r="AE179" s="95"/>
      <c r="AF179" s="95"/>
      <c r="AG179" s="74">
        <f t="shared" si="108"/>
        <v>0</v>
      </c>
      <c r="AH179" s="74">
        <f t="shared" si="133"/>
        <v>0</v>
      </c>
      <c r="AI179" s="95"/>
      <c r="AJ179" s="221"/>
      <c r="AK179" s="95"/>
      <c r="AL179" s="95"/>
      <c r="AM179" s="95"/>
      <c r="AN179" s="95"/>
      <c r="AO179" s="95"/>
    </row>
    <row r="180" spans="1:41" s="320" customFormat="1" x14ac:dyDescent="0.15">
      <c r="A180" s="63" t="s">
        <v>1853</v>
      </c>
      <c r="B180" s="101" t="s">
        <v>1974</v>
      </c>
      <c r="C180" s="41" t="s">
        <v>1975</v>
      </c>
      <c r="D180" s="272"/>
      <c r="E180" s="115"/>
      <c r="F180" s="115"/>
      <c r="G180" s="115"/>
      <c r="H180" s="115"/>
      <c r="I180" s="74">
        <f t="shared" si="106"/>
        <v>0</v>
      </c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74">
        <f t="shared" si="107"/>
        <v>0</v>
      </c>
      <c r="U180" s="115"/>
      <c r="V180" s="115"/>
      <c r="W180" s="115"/>
      <c r="X180" s="115"/>
      <c r="Y180" s="115"/>
      <c r="Z180" s="115"/>
      <c r="AA180" s="95"/>
      <c r="AB180" s="95"/>
      <c r="AC180" s="95"/>
      <c r="AD180" s="95"/>
      <c r="AE180" s="95"/>
      <c r="AF180" s="95"/>
      <c r="AG180" s="74">
        <f t="shared" si="108"/>
        <v>0</v>
      </c>
      <c r="AH180" s="74">
        <f t="shared" si="133"/>
        <v>0</v>
      </c>
      <c r="AI180" s="95"/>
      <c r="AJ180" s="115"/>
      <c r="AK180" s="95"/>
      <c r="AL180" s="95"/>
      <c r="AM180" s="95"/>
      <c r="AN180" s="95"/>
      <c r="AO180" s="95"/>
    </row>
    <row r="181" spans="1:41" x14ac:dyDescent="0.15">
      <c r="A181" s="63" t="s">
        <v>599</v>
      </c>
      <c r="B181" s="101" t="s">
        <v>364</v>
      </c>
      <c r="C181" s="41" t="s">
        <v>189</v>
      </c>
      <c r="D181" s="272" t="s">
        <v>192</v>
      </c>
      <c r="E181" s="402">
        <f t="shared" ref="E181:G181" si="135">E182+E183+E184+E185+E186+E187</f>
        <v>0</v>
      </c>
      <c r="F181" s="402">
        <f t="shared" si="135"/>
        <v>0</v>
      </c>
      <c r="G181" s="402">
        <f t="shared" si="135"/>
        <v>0</v>
      </c>
      <c r="H181" s="402">
        <f>H182+H183+H184+H185+H186+H187</f>
        <v>0</v>
      </c>
      <c r="I181" s="380">
        <f t="shared" si="106"/>
        <v>0</v>
      </c>
      <c r="J181" s="402">
        <f t="shared" ref="J181:O181" si="136">J182+J183+J184+J185+J187</f>
        <v>0</v>
      </c>
      <c r="K181" s="402">
        <f t="shared" si="136"/>
        <v>0</v>
      </c>
      <c r="L181" s="402">
        <f t="shared" si="136"/>
        <v>0</v>
      </c>
      <c r="M181" s="402">
        <f t="shared" si="136"/>
        <v>0</v>
      </c>
      <c r="N181" s="402">
        <f t="shared" si="136"/>
        <v>0</v>
      </c>
      <c r="O181" s="402">
        <f t="shared" si="136"/>
        <v>0</v>
      </c>
      <c r="P181" s="402">
        <f t="shared" ref="P181:R181" si="137">P182+P183+P184+P185+P186+P187</f>
        <v>0</v>
      </c>
      <c r="Q181" s="402">
        <f t="shared" si="137"/>
        <v>0</v>
      </c>
      <c r="R181" s="402">
        <f t="shared" si="137"/>
        <v>0</v>
      </c>
      <c r="S181" s="402">
        <f>S182+S183+S184+S185+S186+S187</f>
        <v>0</v>
      </c>
      <c r="T181" s="380">
        <f t="shared" si="107"/>
        <v>0</v>
      </c>
      <c r="U181" s="402">
        <f t="shared" ref="U181:Z181" si="138">U182+U183+U184+U185+U187</f>
        <v>0</v>
      </c>
      <c r="V181" s="402">
        <f t="shared" si="138"/>
        <v>0</v>
      </c>
      <c r="W181" s="402">
        <f t="shared" si="138"/>
        <v>0</v>
      </c>
      <c r="X181" s="402">
        <f t="shared" si="138"/>
        <v>0</v>
      </c>
      <c r="Y181" s="402">
        <f t="shared" si="138"/>
        <v>0</v>
      </c>
      <c r="Z181" s="402">
        <f t="shared" si="138"/>
        <v>0</v>
      </c>
      <c r="AA181" s="402">
        <f t="shared" ref="AA181:AE181" si="139">AA182+AA183+AA184+AA185+AA186+AA187</f>
        <v>0</v>
      </c>
      <c r="AB181" s="402">
        <f t="shared" si="139"/>
        <v>0</v>
      </c>
      <c r="AC181" s="402">
        <f t="shared" si="139"/>
        <v>0</v>
      </c>
      <c r="AD181" s="402">
        <f t="shared" si="139"/>
        <v>0</v>
      </c>
      <c r="AE181" s="402">
        <f t="shared" si="139"/>
        <v>0</v>
      </c>
      <c r="AF181" s="402">
        <f>AF182+AF183+AF184+AF185+AF186+AF187</f>
        <v>0</v>
      </c>
      <c r="AG181" s="74">
        <f t="shared" si="108"/>
        <v>0</v>
      </c>
      <c r="AH181" s="74">
        <f t="shared" si="133"/>
        <v>0</v>
      </c>
      <c r="AI181" s="402">
        <f t="shared" ref="AI181:AN181" si="140">AI182+AI183+AI184+AI185+AI187</f>
        <v>0</v>
      </c>
      <c r="AJ181" s="402">
        <f t="shared" si="140"/>
        <v>0</v>
      </c>
      <c r="AK181" s="402">
        <f t="shared" si="140"/>
        <v>0</v>
      </c>
      <c r="AL181" s="402">
        <f t="shared" si="140"/>
        <v>0</v>
      </c>
      <c r="AM181" s="402">
        <f t="shared" si="140"/>
        <v>0</v>
      </c>
      <c r="AN181" s="402">
        <f t="shared" si="140"/>
        <v>0</v>
      </c>
      <c r="AO181" s="402">
        <f>AO182+AO183+AO184+AO185+AO187</f>
        <v>0</v>
      </c>
    </row>
    <row r="182" spans="1:41" ht="12.75" customHeight="1" x14ac:dyDescent="0.15">
      <c r="A182" s="63" t="s">
        <v>600</v>
      </c>
      <c r="B182" s="101" t="s">
        <v>497</v>
      </c>
      <c r="C182" s="41" t="s">
        <v>486</v>
      </c>
      <c r="D182" s="272" t="s">
        <v>507</v>
      </c>
      <c r="E182" s="115"/>
      <c r="F182" s="115"/>
      <c r="G182" s="115"/>
      <c r="H182" s="115"/>
      <c r="I182" s="74">
        <f t="shared" si="106"/>
        <v>0</v>
      </c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74">
        <f t="shared" si="107"/>
        <v>0</v>
      </c>
      <c r="U182" s="115"/>
      <c r="V182" s="115"/>
      <c r="W182" s="115"/>
      <c r="X182" s="115"/>
      <c r="Y182" s="115"/>
      <c r="Z182" s="115"/>
      <c r="AA182" s="95"/>
      <c r="AB182" s="95"/>
      <c r="AC182" s="95"/>
      <c r="AD182" s="95"/>
      <c r="AE182" s="95"/>
      <c r="AF182" s="95"/>
      <c r="AG182" s="74">
        <f t="shared" si="108"/>
        <v>0</v>
      </c>
      <c r="AH182" s="74">
        <f t="shared" si="133"/>
        <v>0</v>
      </c>
      <c r="AI182" s="95"/>
      <c r="AJ182" s="115"/>
      <c r="AK182" s="95"/>
      <c r="AL182" s="95"/>
      <c r="AM182" s="95"/>
      <c r="AN182" s="95"/>
      <c r="AO182" s="95"/>
    </row>
    <row r="183" spans="1:41" ht="21" x14ac:dyDescent="0.15">
      <c r="A183" s="63" t="s">
        <v>618</v>
      </c>
      <c r="B183" s="101" t="s">
        <v>498</v>
      </c>
      <c r="C183" s="41" t="s">
        <v>487</v>
      </c>
      <c r="D183" s="272" t="s">
        <v>508</v>
      </c>
      <c r="E183" s="115"/>
      <c r="F183" s="115"/>
      <c r="G183" s="115"/>
      <c r="H183" s="115"/>
      <c r="I183" s="74">
        <f t="shared" si="106"/>
        <v>0</v>
      </c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74">
        <f t="shared" si="107"/>
        <v>0</v>
      </c>
      <c r="U183" s="115"/>
      <c r="V183" s="115"/>
      <c r="W183" s="115"/>
      <c r="X183" s="115"/>
      <c r="Y183" s="115"/>
      <c r="Z183" s="115"/>
      <c r="AA183" s="95"/>
      <c r="AB183" s="95"/>
      <c r="AC183" s="95"/>
      <c r="AD183" s="95"/>
      <c r="AE183" s="95"/>
      <c r="AF183" s="95"/>
      <c r="AG183" s="74">
        <f t="shared" si="108"/>
        <v>0</v>
      </c>
      <c r="AH183" s="74">
        <f t="shared" si="133"/>
        <v>0</v>
      </c>
      <c r="AI183" s="95"/>
      <c r="AJ183" s="115"/>
      <c r="AK183" s="95"/>
      <c r="AL183" s="95"/>
      <c r="AM183" s="95"/>
      <c r="AN183" s="95"/>
      <c r="AO183" s="95"/>
    </row>
    <row r="184" spans="1:41" x14ac:dyDescent="0.15">
      <c r="A184" s="63" t="s">
        <v>601</v>
      </c>
      <c r="B184" s="101" t="s">
        <v>499</v>
      </c>
      <c r="C184" s="41" t="s">
        <v>488</v>
      </c>
      <c r="D184" s="272" t="s">
        <v>193</v>
      </c>
      <c r="E184" s="115"/>
      <c r="F184" s="115"/>
      <c r="G184" s="115"/>
      <c r="H184" s="115"/>
      <c r="I184" s="74">
        <f t="shared" si="106"/>
        <v>0</v>
      </c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74">
        <f t="shared" si="107"/>
        <v>0</v>
      </c>
      <c r="U184" s="115"/>
      <c r="V184" s="115"/>
      <c r="W184" s="115"/>
      <c r="X184" s="115"/>
      <c r="Y184" s="115"/>
      <c r="Z184" s="115"/>
      <c r="AA184" s="95"/>
      <c r="AB184" s="95"/>
      <c r="AC184" s="95"/>
      <c r="AD184" s="95"/>
      <c r="AE184" s="95"/>
      <c r="AF184" s="95"/>
      <c r="AG184" s="74">
        <f t="shared" si="108"/>
        <v>0</v>
      </c>
      <c r="AH184" s="74">
        <f t="shared" si="133"/>
        <v>0</v>
      </c>
      <c r="AI184" s="95"/>
      <c r="AJ184" s="115"/>
      <c r="AK184" s="95"/>
      <c r="AL184" s="95"/>
      <c r="AM184" s="95"/>
      <c r="AN184" s="95"/>
      <c r="AO184" s="95"/>
    </row>
    <row r="185" spans="1:41" ht="21" x14ac:dyDescent="0.15">
      <c r="A185" s="63" t="s">
        <v>619</v>
      </c>
      <c r="B185" s="101" t="s">
        <v>500</v>
      </c>
      <c r="C185" s="41" t="s">
        <v>489</v>
      </c>
      <c r="D185" s="387" t="s">
        <v>194</v>
      </c>
      <c r="E185" s="115"/>
      <c r="F185" s="115"/>
      <c r="G185" s="115"/>
      <c r="H185" s="115"/>
      <c r="I185" s="74">
        <f t="shared" si="106"/>
        <v>0</v>
      </c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74">
        <f t="shared" si="107"/>
        <v>0</v>
      </c>
      <c r="U185" s="115"/>
      <c r="V185" s="115"/>
      <c r="W185" s="115"/>
      <c r="X185" s="115"/>
      <c r="Y185" s="115"/>
      <c r="Z185" s="115"/>
      <c r="AA185" s="95"/>
      <c r="AB185" s="95"/>
      <c r="AC185" s="95"/>
      <c r="AD185" s="95"/>
      <c r="AE185" s="95"/>
      <c r="AF185" s="95"/>
      <c r="AG185" s="74">
        <f t="shared" si="108"/>
        <v>0</v>
      </c>
      <c r="AH185" s="74">
        <f t="shared" si="133"/>
        <v>0</v>
      </c>
      <c r="AI185" s="95"/>
      <c r="AJ185" s="115"/>
      <c r="AK185" s="95"/>
      <c r="AL185" s="95"/>
      <c r="AM185" s="95"/>
      <c r="AN185" s="95"/>
      <c r="AO185" s="95"/>
    </row>
    <row r="186" spans="1:41" ht="31.5" x14ac:dyDescent="0.15">
      <c r="A186" s="63" t="s">
        <v>692</v>
      </c>
      <c r="B186" s="101" t="s">
        <v>687</v>
      </c>
      <c r="C186" s="41" t="s">
        <v>685</v>
      </c>
      <c r="D186" s="387" t="s">
        <v>662</v>
      </c>
      <c r="E186" s="115"/>
      <c r="F186" s="115"/>
      <c r="G186" s="115"/>
      <c r="H186" s="115"/>
      <c r="I186" s="74">
        <f t="shared" si="106"/>
        <v>0</v>
      </c>
      <c r="J186" s="115" t="s">
        <v>976</v>
      </c>
      <c r="K186" s="115" t="s">
        <v>976</v>
      </c>
      <c r="L186" s="115" t="s">
        <v>976</v>
      </c>
      <c r="M186" s="115" t="s">
        <v>976</v>
      </c>
      <c r="N186" s="115" t="s">
        <v>976</v>
      </c>
      <c r="O186" s="115" t="s">
        <v>976</v>
      </c>
      <c r="P186" s="115"/>
      <c r="Q186" s="115"/>
      <c r="R186" s="115"/>
      <c r="S186" s="115"/>
      <c r="T186" s="74">
        <f t="shared" si="107"/>
        <v>0</v>
      </c>
      <c r="U186" s="115" t="s">
        <v>976</v>
      </c>
      <c r="V186" s="115" t="s">
        <v>976</v>
      </c>
      <c r="W186" s="115" t="s">
        <v>976</v>
      </c>
      <c r="X186" s="115" t="s">
        <v>976</v>
      </c>
      <c r="Y186" s="115" t="s">
        <v>976</v>
      </c>
      <c r="Z186" s="115" t="s">
        <v>976</v>
      </c>
      <c r="AA186" s="95"/>
      <c r="AB186" s="95"/>
      <c r="AC186" s="95"/>
      <c r="AD186" s="95"/>
      <c r="AE186" s="95"/>
      <c r="AF186" s="95"/>
      <c r="AG186" s="74">
        <f t="shared" si="108"/>
        <v>0</v>
      </c>
      <c r="AH186" s="74">
        <f t="shared" si="133"/>
        <v>0</v>
      </c>
      <c r="AI186" s="115" t="s">
        <v>976</v>
      </c>
      <c r="AJ186" s="115" t="s">
        <v>976</v>
      </c>
      <c r="AK186" s="115" t="s">
        <v>976</v>
      </c>
      <c r="AL186" s="115" t="s">
        <v>976</v>
      </c>
      <c r="AM186" s="115" t="s">
        <v>976</v>
      </c>
      <c r="AN186" s="115" t="s">
        <v>976</v>
      </c>
      <c r="AO186" s="115" t="s">
        <v>976</v>
      </c>
    </row>
    <row r="187" spans="1:41" x14ac:dyDescent="0.15">
      <c r="A187" s="63" t="s">
        <v>693</v>
      </c>
      <c r="B187" s="101" t="s">
        <v>688</v>
      </c>
      <c r="C187" s="41" t="s">
        <v>686</v>
      </c>
      <c r="D187" s="387" t="s">
        <v>2274</v>
      </c>
      <c r="E187" s="115">
        <f>E188+E189</f>
        <v>0</v>
      </c>
      <c r="F187" s="115">
        <f>F188+F189</f>
        <v>0</v>
      </c>
      <c r="G187" s="115">
        <f>G188+G189</f>
        <v>0</v>
      </c>
      <c r="H187" s="115">
        <f>H188+H189</f>
        <v>0</v>
      </c>
      <c r="I187" s="74">
        <f t="shared" si="106"/>
        <v>0</v>
      </c>
      <c r="J187" s="115">
        <f t="shared" ref="J187:S187" si="141">J188+J189</f>
        <v>0</v>
      </c>
      <c r="K187" s="115">
        <f>K188+K189</f>
        <v>0</v>
      </c>
      <c r="L187" s="115">
        <f t="shared" si="141"/>
        <v>0</v>
      </c>
      <c r="M187" s="115">
        <f t="shared" si="141"/>
        <v>0</v>
      </c>
      <c r="N187" s="115">
        <f t="shared" si="141"/>
        <v>0</v>
      </c>
      <c r="O187" s="115">
        <f t="shared" si="141"/>
        <v>0</v>
      </c>
      <c r="P187" s="115">
        <f t="shared" si="141"/>
        <v>0</v>
      </c>
      <c r="Q187" s="115">
        <f t="shared" si="141"/>
        <v>0</v>
      </c>
      <c r="R187" s="115">
        <f t="shared" si="141"/>
        <v>0</v>
      </c>
      <c r="S187" s="115">
        <f t="shared" si="141"/>
        <v>0</v>
      </c>
      <c r="T187" s="74">
        <f t="shared" si="107"/>
        <v>0</v>
      </c>
      <c r="U187" s="115">
        <f t="shared" ref="U187:AF187" si="142">U188+U189</f>
        <v>0</v>
      </c>
      <c r="V187" s="115">
        <f>V188+V189</f>
        <v>0</v>
      </c>
      <c r="W187" s="115">
        <f t="shared" si="142"/>
        <v>0</v>
      </c>
      <c r="X187" s="115">
        <f t="shared" si="142"/>
        <v>0</v>
      </c>
      <c r="Y187" s="115">
        <f t="shared" si="142"/>
        <v>0</v>
      </c>
      <c r="Z187" s="115">
        <f t="shared" si="142"/>
        <v>0</v>
      </c>
      <c r="AA187" s="115">
        <f t="shared" si="142"/>
        <v>0</v>
      </c>
      <c r="AB187" s="115">
        <f t="shared" si="142"/>
        <v>0</v>
      </c>
      <c r="AC187" s="115">
        <f t="shared" si="142"/>
        <v>0</v>
      </c>
      <c r="AD187" s="115">
        <f t="shared" si="142"/>
        <v>0</v>
      </c>
      <c r="AE187" s="115">
        <f t="shared" si="142"/>
        <v>0</v>
      </c>
      <c r="AF187" s="115">
        <f t="shared" si="142"/>
        <v>0</v>
      </c>
      <c r="AG187" s="74">
        <f t="shared" si="108"/>
        <v>0</v>
      </c>
      <c r="AH187" s="74">
        <f t="shared" si="133"/>
        <v>0</v>
      </c>
      <c r="AI187" s="115">
        <f t="shared" ref="AI187:AO187" si="143">AI188+AI189</f>
        <v>0</v>
      </c>
      <c r="AJ187" s="115">
        <f>AJ188+AJ189</f>
        <v>0</v>
      </c>
      <c r="AK187" s="115">
        <f t="shared" si="143"/>
        <v>0</v>
      </c>
      <c r="AL187" s="115">
        <f t="shared" si="143"/>
        <v>0</v>
      </c>
      <c r="AM187" s="115">
        <f t="shared" si="143"/>
        <v>0</v>
      </c>
      <c r="AN187" s="115">
        <f t="shared" si="143"/>
        <v>0</v>
      </c>
      <c r="AO187" s="115">
        <f t="shared" si="143"/>
        <v>0</v>
      </c>
    </row>
    <row r="188" spans="1:41" x14ac:dyDescent="0.15">
      <c r="A188" s="63" t="s">
        <v>1333</v>
      </c>
      <c r="B188" s="101" t="s">
        <v>844</v>
      </c>
      <c r="C188" s="41" t="s">
        <v>782</v>
      </c>
      <c r="D188" s="387" t="s">
        <v>913</v>
      </c>
      <c r="E188" s="115"/>
      <c r="F188" s="115"/>
      <c r="G188" s="115"/>
      <c r="H188" s="115"/>
      <c r="I188" s="74">
        <f t="shared" si="106"/>
        <v>0</v>
      </c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74">
        <f t="shared" si="107"/>
        <v>0</v>
      </c>
      <c r="U188" s="115"/>
      <c r="V188" s="115"/>
      <c r="W188" s="115"/>
      <c r="X188" s="115"/>
      <c r="Y188" s="115"/>
      <c r="Z188" s="115"/>
      <c r="AA188" s="95"/>
      <c r="AB188" s="95"/>
      <c r="AC188" s="95"/>
      <c r="AD188" s="115"/>
      <c r="AE188" s="95"/>
      <c r="AF188" s="95"/>
      <c r="AG188" s="74">
        <f t="shared" si="108"/>
        <v>0</v>
      </c>
      <c r="AH188" s="74">
        <f t="shared" si="133"/>
        <v>0</v>
      </c>
      <c r="AI188" s="95"/>
      <c r="AJ188" s="115"/>
      <c r="AK188" s="95"/>
      <c r="AL188" s="95"/>
      <c r="AM188" s="95"/>
      <c r="AN188" s="95"/>
      <c r="AO188" s="115"/>
    </row>
    <row r="189" spans="1:41" s="320" customFormat="1" x14ac:dyDescent="0.15">
      <c r="A189" s="63" t="s">
        <v>1854</v>
      </c>
      <c r="B189" s="101" t="s">
        <v>1976</v>
      </c>
      <c r="C189" s="41" t="s">
        <v>1977</v>
      </c>
      <c r="D189" s="272"/>
      <c r="E189" s="115"/>
      <c r="F189" s="115"/>
      <c r="G189" s="115"/>
      <c r="H189" s="115"/>
      <c r="I189" s="74">
        <f t="shared" si="106"/>
        <v>0</v>
      </c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74">
        <f t="shared" si="107"/>
        <v>0</v>
      </c>
      <c r="U189" s="115"/>
      <c r="V189" s="115"/>
      <c r="W189" s="115"/>
      <c r="X189" s="115"/>
      <c r="Y189" s="115"/>
      <c r="Z189" s="115"/>
      <c r="AA189" s="95"/>
      <c r="AB189" s="95"/>
      <c r="AC189" s="95"/>
      <c r="AD189" s="95"/>
      <c r="AE189" s="95"/>
      <c r="AF189" s="95"/>
      <c r="AG189" s="74">
        <f t="shared" si="108"/>
        <v>0</v>
      </c>
      <c r="AH189" s="74">
        <f t="shared" si="133"/>
        <v>0</v>
      </c>
      <c r="AI189" s="95"/>
      <c r="AJ189" s="115"/>
      <c r="AK189" s="95"/>
      <c r="AL189" s="95"/>
      <c r="AM189" s="95"/>
      <c r="AN189" s="95"/>
      <c r="AO189" s="95"/>
    </row>
    <row r="190" spans="1:41" ht="21" x14ac:dyDescent="0.15">
      <c r="A190" s="63" t="s">
        <v>732</v>
      </c>
      <c r="B190" s="101" t="s">
        <v>365</v>
      </c>
      <c r="C190" s="388" t="s">
        <v>191</v>
      </c>
      <c r="D190" s="387" t="s">
        <v>914</v>
      </c>
      <c r="E190" s="115"/>
      <c r="F190" s="115"/>
      <c r="G190" s="115"/>
      <c r="H190" s="115"/>
      <c r="I190" s="74">
        <f t="shared" si="106"/>
        <v>0</v>
      </c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74">
        <f t="shared" si="107"/>
        <v>0</v>
      </c>
      <c r="U190" s="115"/>
      <c r="V190" s="115"/>
      <c r="W190" s="115"/>
      <c r="X190" s="115"/>
      <c r="Y190" s="115"/>
      <c r="Z190" s="115"/>
      <c r="AA190" s="95"/>
      <c r="AB190" s="95"/>
      <c r="AC190" s="95"/>
      <c r="AD190" s="95"/>
      <c r="AE190" s="95"/>
      <c r="AF190" s="95"/>
      <c r="AG190" s="74">
        <f t="shared" si="108"/>
        <v>0</v>
      </c>
      <c r="AH190" s="74">
        <f t="shared" si="133"/>
        <v>0</v>
      </c>
      <c r="AI190" s="95"/>
      <c r="AJ190" s="115"/>
      <c r="AK190" s="95"/>
      <c r="AL190" s="95"/>
      <c r="AM190" s="95"/>
      <c r="AN190" s="95"/>
      <c r="AO190" s="95"/>
    </row>
    <row r="191" spans="1:41" ht="21" x14ac:dyDescent="0.15">
      <c r="A191" s="63" t="s">
        <v>602</v>
      </c>
      <c r="B191" s="101" t="s">
        <v>845</v>
      </c>
      <c r="C191" s="388" t="s">
        <v>783</v>
      </c>
      <c r="D191" s="387" t="s">
        <v>663</v>
      </c>
      <c r="E191" s="115">
        <f>E192+E193+E194+E195</f>
        <v>0</v>
      </c>
      <c r="F191" s="115">
        <f>F192+F193+F194+F195</f>
        <v>0</v>
      </c>
      <c r="G191" s="115">
        <f>G192+G193+G194+G195</f>
        <v>0</v>
      </c>
      <c r="H191" s="115">
        <f>H192+H193+H194+H195</f>
        <v>0</v>
      </c>
      <c r="I191" s="74">
        <f t="shared" si="106"/>
        <v>0</v>
      </c>
      <c r="J191" s="115">
        <f t="shared" ref="J191:S191" si="144">J192+J193+J194+J195</f>
        <v>0</v>
      </c>
      <c r="K191" s="115">
        <f>K192+K193+K194+K195</f>
        <v>0</v>
      </c>
      <c r="L191" s="115">
        <f t="shared" si="144"/>
        <v>0</v>
      </c>
      <c r="M191" s="115">
        <f t="shared" si="144"/>
        <v>0</v>
      </c>
      <c r="N191" s="115">
        <f t="shared" si="144"/>
        <v>0</v>
      </c>
      <c r="O191" s="115">
        <f t="shared" si="144"/>
        <v>0</v>
      </c>
      <c r="P191" s="115">
        <f t="shared" si="144"/>
        <v>0</v>
      </c>
      <c r="Q191" s="115">
        <f t="shared" si="144"/>
        <v>0</v>
      </c>
      <c r="R191" s="115">
        <f t="shared" si="144"/>
        <v>0</v>
      </c>
      <c r="S191" s="115">
        <f t="shared" si="144"/>
        <v>0</v>
      </c>
      <c r="T191" s="74">
        <f t="shared" si="107"/>
        <v>0</v>
      </c>
      <c r="U191" s="115">
        <f t="shared" ref="U191:AF191" si="145">U192+U193+U194+U195</f>
        <v>0</v>
      </c>
      <c r="V191" s="115">
        <f>V192+V193+V194+V195</f>
        <v>0</v>
      </c>
      <c r="W191" s="115">
        <f t="shared" si="145"/>
        <v>0</v>
      </c>
      <c r="X191" s="115">
        <f t="shared" si="145"/>
        <v>0</v>
      </c>
      <c r="Y191" s="115">
        <f t="shared" si="145"/>
        <v>0</v>
      </c>
      <c r="Z191" s="115">
        <f t="shared" si="145"/>
        <v>0</v>
      </c>
      <c r="AA191" s="115">
        <f t="shared" si="145"/>
        <v>0</v>
      </c>
      <c r="AB191" s="115">
        <f t="shared" si="145"/>
        <v>0</v>
      </c>
      <c r="AC191" s="115">
        <f t="shared" si="145"/>
        <v>0</v>
      </c>
      <c r="AD191" s="115">
        <f t="shared" si="145"/>
        <v>0</v>
      </c>
      <c r="AE191" s="115">
        <f t="shared" si="145"/>
        <v>0</v>
      </c>
      <c r="AF191" s="115">
        <f t="shared" si="145"/>
        <v>0</v>
      </c>
      <c r="AG191" s="74">
        <f t="shared" si="108"/>
        <v>0</v>
      </c>
      <c r="AH191" s="74">
        <f t="shared" si="133"/>
        <v>0</v>
      </c>
      <c r="AI191" s="115">
        <f t="shared" ref="AI191:AO191" si="146">AI192+AI193+AI194+AI195</f>
        <v>0</v>
      </c>
      <c r="AJ191" s="115">
        <f>AJ192+AJ193+AJ194+AJ195</f>
        <v>0</v>
      </c>
      <c r="AK191" s="115">
        <f t="shared" si="146"/>
        <v>0</v>
      </c>
      <c r="AL191" s="115">
        <f t="shared" si="146"/>
        <v>0</v>
      </c>
      <c r="AM191" s="115">
        <f t="shared" si="146"/>
        <v>0</v>
      </c>
      <c r="AN191" s="115">
        <f t="shared" si="146"/>
        <v>0</v>
      </c>
      <c r="AO191" s="115">
        <f t="shared" si="146"/>
        <v>0</v>
      </c>
    </row>
    <row r="192" spans="1:41" x14ac:dyDescent="0.15">
      <c r="A192" s="63" t="s">
        <v>1334</v>
      </c>
      <c r="B192" s="101" t="s">
        <v>846</v>
      </c>
      <c r="C192" s="388" t="s">
        <v>784</v>
      </c>
      <c r="D192" s="387" t="s">
        <v>915</v>
      </c>
      <c r="E192" s="115"/>
      <c r="F192" s="115"/>
      <c r="G192" s="115"/>
      <c r="H192" s="115"/>
      <c r="I192" s="74">
        <f t="shared" si="106"/>
        <v>0</v>
      </c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74">
        <f t="shared" si="107"/>
        <v>0</v>
      </c>
      <c r="U192" s="115"/>
      <c r="V192" s="115"/>
      <c r="W192" s="115"/>
      <c r="X192" s="115"/>
      <c r="Y192" s="115"/>
      <c r="Z192" s="115"/>
      <c r="AA192" s="95"/>
      <c r="AB192" s="95"/>
      <c r="AC192" s="95"/>
      <c r="AD192" s="95"/>
      <c r="AE192" s="95"/>
      <c r="AF192" s="95"/>
      <c r="AG192" s="74">
        <f t="shared" si="108"/>
        <v>0</v>
      </c>
      <c r="AH192" s="74">
        <f t="shared" si="133"/>
        <v>0</v>
      </c>
      <c r="AI192" s="95"/>
      <c r="AJ192" s="115"/>
      <c r="AK192" s="95"/>
      <c r="AL192" s="95"/>
      <c r="AM192" s="95"/>
      <c r="AN192" s="95"/>
      <c r="AO192" s="95"/>
    </row>
    <row r="193" spans="1:41" x14ac:dyDescent="0.15">
      <c r="A193" s="63" t="s">
        <v>1335</v>
      </c>
      <c r="B193" s="101" t="s">
        <v>847</v>
      </c>
      <c r="C193" s="388" t="s">
        <v>785</v>
      </c>
      <c r="D193" s="387" t="s">
        <v>916</v>
      </c>
      <c r="E193" s="115"/>
      <c r="F193" s="115"/>
      <c r="G193" s="115"/>
      <c r="H193" s="115"/>
      <c r="I193" s="74">
        <f t="shared" si="106"/>
        <v>0</v>
      </c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74">
        <f t="shared" si="107"/>
        <v>0</v>
      </c>
      <c r="U193" s="115"/>
      <c r="V193" s="115"/>
      <c r="W193" s="115"/>
      <c r="X193" s="115"/>
      <c r="Y193" s="115"/>
      <c r="Z193" s="115"/>
      <c r="AA193" s="95"/>
      <c r="AB193" s="95"/>
      <c r="AC193" s="95"/>
      <c r="AD193" s="95"/>
      <c r="AE193" s="95"/>
      <c r="AF193" s="95"/>
      <c r="AG193" s="74">
        <f t="shared" si="108"/>
        <v>0</v>
      </c>
      <c r="AH193" s="74">
        <f t="shared" si="133"/>
        <v>0</v>
      </c>
      <c r="AI193" s="95"/>
      <c r="AJ193" s="115"/>
      <c r="AK193" s="95"/>
      <c r="AL193" s="95"/>
      <c r="AM193" s="95"/>
      <c r="AN193" s="95"/>
      <c r="AO193" s="95"/>
    </row>
    <row r="194" spans="1:41" ht="21" x14ac:dyDescent="0.15">
      <c r="A194" s="63" t="s">
        <v>733</v>
      </c>
      <c r="B194" s="101" t="s">
        <v>848</v>
      </c>
      <c r="C194" s="388" t="s">
        <v>786</v>
      </c>
      <c r="D194" s="387" t="s">
        <v>509</v>
      </c>
      <c r="E194" s="115"/>
      <c r="F194" s="115"/>
      <c r="G194" s="115"/>
      <c r="H194" s="115"/>
      <c r="I194" s="74">
        <f t="shared" si="106"/>
        <v>0</v>
      </c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74">
        <f t="shared" si="107"/>
        <v>0</v>
      </c>
      <c r="U194" s="115"/>
      <c r="V194" s="115"/>
      <c r="W194" s="115"/>
      <c r="X194" s="115"/>
      <c r="Y194" s="115"/>
      <c r="Z194" s="115"/>
      <c r="AA194" s="95"/>
      <c r="AB194" s="95"/>
      <c r="AC194" s="95"/>
      <c r="AD194" s="95"/>
      <c r="AE194" s="95"/>
      <c r="AF194" s="95"/>
      <c r="AG194" s="74">
        <f t="shared" si="108"/>
        <v>0</v>
      </c>
      <c r="AH194" s="74">
        <f t="shared" si="133"/>
        <v>0</v>
      </c>
      <c r="AI194" s="95"/>
      <c r="AJ194" s="115"/>
      <c r="AK194" s="95"/>
      <c r="AL194" s="95"/>
      <c r="AM194" s="95"/>
      <c r="AN194" s="95"/>
      <c r="AO194" s="95"/>
    </row>
    <row r="195" spans="1:41" s="320" customFormat="1" x14ac:dyDescent="0.15">
      <c r="A195" s="63" t="s">
        <v>1855</v>
      </c>
      <c r="B195" s="101" t="s">
        <v>1978</v>
      </c>
      <c r="C195" s="388" t="s">
        <v>1980</v>
      </c>
      <c r="D195" s="272"/>
      <c r="E195" s="115"/>
      <c r="F195" s="115"/>
      <c r="G195" s="115"/>
      <c r="H195" s="115"/>
      <c r="I195" s="74">
        <f t="shared" si="106"/>
        <v>0</v>
      </c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74">
        <f t="shared" si="107"/>
        <v>0</v>
      </c>
      <c r="U195" s="115"/>
      <c r="V195" s="115"/>
      <c r="W195" s="115"/>
      <c r="X195" s="115"/>
      <c r="Y195" s="115"/>
      <c r="Z195" s="115"/>
      <c r="AA195" s="95"/>
      <c r="AB195" s="95"/>
      <c r="AC195" s="95"/>
      <c r="AD195" s="95"/>
      <c r="AE195" s="95"/>
      <c r="AF195" s="95"/>
      <c r="AG195" s="74">
        <f t="shared" si="108"/>
        <v>0</v>
      </c>
      <c r="AH195" s="74">
        <f t="shared" si="133"/>
        <v>0</v>
      </c>
      <c r="AI195" s="95"/>
      <c r="AJ195" s="115"/>
      <c r="AK195" s="95"/>
      <c r="AL195" s="95"/>
      <c r="AM195" s="95"/>
      <c r="AN195" s="95"/>
      <c r="AO195" s="95"/>
    </row>
    <row r="196" spans="1:41" s="320" customFormat="1" x14ac:dyDescent="0.15">
      <c r="A196" s="63" t="s">
        <v>1848</v>
      </c>
      <c r="B196" s="101" t="s">
        <v>1979</v>
      </c>
      <c r="C196" s="388" t="s">
        <v>1981</v>
      </c>
      <c r="D196" s="272"/>
      <c r="E196" s="115"/>
      <c r="F196" s="115"/>
      <c r="G196" s="115"/>
      <c r="H196" s="115"/>
      <c r="I196" s="74">
        <f t="shared" si="106"/>
        <v>0</v>
      </c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74">
        <f t="shared" si="107"/>
        <v>0</v>
      </c>
      <c r="U196" s="115"/>
      <c r="V196" s="115"/>
      <c r="W196" s="115"/>
      <c r="X196" s="115"/>
      <c r="Y196" s="115"/>
      <c r="Z196" s="115"/>
      <c r="AA196" s="95"/>
      <c r="AB196" s="95"/>
      <c r="AC196" s="95"/>
      <c r="AD196" s="95"/>
      <c r="AE196" s="95"/>
      <c r="AF196" s="95"/>
      <c r="AG196" s="74">
        <f t="shared" si="108"/>
        <v>0</v>
      </c>
      <c r="AH196" s="74">
        <f t="shared" si="133"/>
        <v>0</v>
      </c>
      <c r="AI196" s="95"/>
      <c r="AJ196" s="115"/>
      <c r="AK196" s="95"/>
      <c r="AL196" s="95"/>
      <c r="AM196" s="95"/>
      <c r="AN196" s="95"/>
      <c r="AO196" s="95"/>
    </row>
    <row r="197" spans="1:41" x14ac:dyDescent="0.15">
      <c r="A197" s="82" t="s">
        <v>510</v>
      </c>
      <c r="B197" s="101" t="s">
        <v>366</v>
      </c>
      <c r="C197" s="388" t="s">
        <v>195</v>
      </c>
      <c r="D197" s="389" t="s">
        <v>691</v>
      </c>
      <c r="E197" s="115">
        <f>E198+E202+E203+E204+E205+E206+E207+E208+E209+E210+E211+E212</f>
        <v>0</v>
      </c>
      <c r="F197" s="115">
        <f>F198+F202+F203+F204+F205+F206+F207+F208+F209+F210+F211+F212</f>
        <v>0</v>
      </c>
      <c r="G197" s="115">
        <f>G198+G202+G203+G204+G205+G206+G207+G208+G209+G210+G211+G212</f>
        <v>0</v>
      </c>
      <c r="H197" s="115">
        <f>H198+H202+H203+H204+H205+H206+H207+H208+H209+H210+H211+H212</f>
        <v>0</v>
      </c>
      <c r="I197" s="74">
        <f t="shared" si="106"/>
        <v>0</v>
      </c>
      <c r="J197" s="115">
        <f t="shared" ref="J197:O197" si="147">J202+J203+J204+J206+J207+J208+J209+J210+J211+J212</f>
        <v>0</v>
      </c>
      <c r="K197" s="115">
        <f t="shared" si="147"/>
        <v>0</v>
      </c>
      <c r="L197" s="115">
        <f t="shared" si="147"/>
        <v>0</v>
      </c>
      <c r="M197" s="115">
        <f t="shared" si="147"/>
        <v>0</v>
      </c>
      <c r="N197" s="115">
        <f t="shared" si="147"/>
        <v>0</v>
      </c>
      <c r="O197" s="115">
        <f t="shared" si="147"/>
        <v>0</v>
      </c>
      <c r="P197" s="115">
        <f>P198+P202+P203+P204+P205+P206+P207+P208+P209+P210+P211+P212</f>
        <v>0</v>
      </c>
      <c r="Q197" s="115">
        <f>Q198+Q202+Q203+Q204+Q205+Q206+Q207+Q208+Q209+Q210+Q211+Q212</f>
        <v>0</v>
      </c>
      <c r="R197" s="115">
        <f>R198+R202+R203+R204+R205+R206+R207+R208+R209+R210+R211+R212</f>
        <v>0</v>
      </c>
      <c r="S197" s="115">
        <f>S198+S202+S203+S204+S205+S206+S207+S208+S209+S210+S211+S212</f>
        <v>0</v>
      </c>
      <c r="T197" s="74">
        <f t="shared" si="107"/>
        <v>0</v>
      </c>
      <c r="U197" s="115">
        <f>U202+U203+U204+U206+U207+U208+U209+U210+U211+U212</f>
        <v>0</v>
      </c>
      <c r="V197" s="115">
        <f t="shared" ref="V197" si="148">V202+V203+V204+V206+V207+V208+V209+V210+V211+V212</f>
        <v>0</v>
      </c>
      <c r="W197" s="115">
        <f>W202+W203+W204+W206+W207+W208+W209+W210+W211+W212</f>
        <v>0</v>
      </c>
      <c r="X197" s="115">
        <f>X202+X203+X204+X206+X207+X208+X209+X210+X211+X212</f>
        <v>0</v>
      </c>
      <c r="Y197" s="115">
        <f>Y202+Y203+Y204+Y206+Y207+Y208+Y209+Y210+Y211+Y212</f>
        <v>0</v>
      </c>
      <c r="Z197" s="115">
        <f>Z202+Z203+Z204+Z206+Z207+Z208+Z209+Z210+Z211+Z212</f>
        <v>0</v>
      </c>
      <c r="AA197" s="115">
        <f>AA198+AA202+AA203+AA204+AA205+AA206+AA207+AA208+AA209+AA210+AA211+AA212</f>
        <v>0</v>
      </c>
      <c r="AB197" s="115">
        <f>AB198+AB202+AB203+AB204+AB205+AB206+AB207+AB208+AB209+AB210+AB211+AB212</f>
        <v>0</v>
      </c>
      <c r="AC197" s="115">
        <f>AC198+AC202+AC203+AC204+AC205+AC206+AC207+AC208+AC209+AC210+AC211+AC212</f>
        <v>0</v>
      </c>
      <c r="AD197" s="95">
        <f>AD198+AD202+AD203+AD204+AD205+AD210+AD211+AD212</f>
        <v>0</v>
      </c>
      <c r="AE197" s="115">
        <f>AE198+AE202+AE203+AE204+AE205+AE206+AE207+AE208+AE209+AE210+AE211+AE212</f>
        <v>0</v>
      </c>
      <c r="AF197" s="95">
        <f>AF198+AF202+AF203+AF204+AF205+AF210+AF211+AF212</f>
        <v>0</v>
      </c>
      <c r="AG197" s="74">
        <f t="shared" si="108"/>
        <v>0</v>
      </c>
      <c r="AH197" s="74">
        <f t="shared" si="133"/>
        <v>0</v>
      </c>
      <c r="AI197" s="95">
        <f t="shared" ref="AI197:AN197" si="149">AI198+AI202+AI203+AI204+AI206+AI207+AI208+AI209+AI210+AI211+AI212</f>
        <v>0</v>
      </c>
      <c r="AJ197" s="115">
        <f t="shared" si="149"/>
        <v>0</v>
      </c>
      <c r="AK197" s="95">
        <f t="shared" si="149"/>
        <v>0</v>
      </c>
      <c r="AL197" s="95">
        <f t="shared" si="149"/>
        <v>0</v>
      </c>
      <c r="AM197" s="95">
        <f t="shared" si="149"/>
        <v>0</v>
      </c>
      <c r="AN197" s="95">
        <f t="shared" si="149"/>
        <v>0</v>
      </c>
      <c r="AO197" s="95">
        <f>AO198+AO202+AO203+AO204+AO210+AO211+AO212</f>
        <v>0</v>
      </c>
    </row>
    <row r="198" spans="1:41" ht="21" x14ac:dyDescent="0.15">
      <c r="A198" s="63" t="s">
        <v>1135</v>
      </c>
      <c r="B198" s="101" t="s">
        <v>367</v>
      </c>
      <c r="C198" s="388" t="s">
        <v>196</v>
      </c>
      <c r="D198" s="387" t="s">
        <v>98</v>
      </c>
      <c r="E198" s="115">
        <f>E199+E200+E201</f>
        <v>0</v>
      </c>
      <c r="F198" s="115">
        <f>F199+F200+F201</f>
        <v>0</v>
      </c>
      <c r="G198" s="115">
        <f>G199+G200+G201</f>
        <v>0</v>
      </c>
      <c r="H198" s="115">
        <f>H199+H200+H201</f>
        <v>0</v>
      </c>
      <c r="I198" s="74">
        <f t="shared" si="106"/>
        <v>0</v>
      </c>
      <c r="J198" s="221" t="s">
        <v>1</v>
      </c>
      <c r="K198" s="221" t="s">
        <v>976</v>
      </c>
      <c r="L198" s="221" t="s">
        <v>1</v>
      </c>
      <c r="M198" s="221" t="s">
        <v>1</v>
      </c>
      <c r="N198" s="221" t="s">
        <v>1</v>
      </c>
      <c r="O198" s="221" t="s">
        <v>1</v>
      </c>
      <c r="P198" s="115">
        <f>P199+P200+P201</f>
        <v>0</v>
      </c>
      <c r="Q198" s="115">
        <f>Q199+Q200+Q201</f>
        <v>0</v>
      </c>
      <c r="R198" s="115">
        <f>R199+R200+R201</f>
        <v>0</v>
      </c>
      <c r="S198" s="115">
        <f>S199+S200+S201</f>
        <v>0</v>
      </c>
      <c r="T198" s="74">
        <f t="shared" si="107"/>
        <v>0</v>
      </c>
      <c r="U198" s="221" t="s">
        <v>1</v>
      </c>
      <c r="V198" s="221" t="s">
        <v>976</v>
      </c>
      <c r="W198" s="221" t="s">
        <v>1</v>
      </c>
      <c r="X198" s="221" t="s">
        <v>1</v>
      </c>
      <c r="Y198" s="221" t="s">
        <v>1</v>
      </c>
      <c r="Z198" s="221" t="s">
        <v>1</v>
      </c>
      <c r="AA198" s="115">
        <f t="shared" ref="AA198:AF198" si="150">AA199+AA200+AA201</f>
        <v>0</v>
      </c>
      <c r="AB198" s="115">
        <f t="shared" si="150"/>
        <v>0</v>
      </c>
      <c r="AC198" s="115">
        <f t="shared" si="150"/>
        <v>0</v>
      </c>
      <c r="AD198" s="115">
        <f t="shared" si="150"/>
        <v>0</v>
      </c>
      <c r="AE198" s="115">
        <f t="shared" si="150"/>
        <v>0</v>
      </c>
      <c r="AF198" s="115">
        <f t="shared" si="150"/>
        <v>0</v>
      </c>
      <c r="AG198" s="74">
        <f t="shared" si="108"/>
        <v>0</v>
      </c>
      <c r="AH198" s="74">
        <f t="shared" si="133"/>
        <v>0</v>
      </c>
      <c r="AI198" s="115">
        <f t="shared" ref="AI198:AO198" si="151">AI199+AI200+AI201</f>
        <v>0</v>
      </c>
      <c r="AJ198" s="221">
        <f>AJ199+AJ200+AJ201</f>
        <v>0</v>
      </c>
      <c r="AK198" s="115">
        <f t="shared" si="151"/>
        <v>0</v>
      </c>
      <c r="AL198" s="115">
        <f t="shared" si="151"/>
        <v>0</v>
      </c>
      <c r="AM198" s="115">
        <f t="shared" si="151"/>
        <v>0</v>
      </c>
      <c r="AN198" s="115">
        <f t="shared" si="151"/>
        <v>0</v>
      </c>
      <c r="AO198" s="115">
        <f t="shared" si="151"/>
        <v>0</v>
      </c>
    </row>
    <row r="199" spans="1:41" x14ac:dyDescent="0.15">
      <c r="A199" s="63" t="s">
        <v>1336</v>
      </c>
      <c r="B199" s="101" t="s">
        <v>849</v>
      </c>
      <c r="C199" s="388" t="s">
        <v>787</v>
      </c>
      <c r="D199" s="387" t="s">
        <v>917</v>
      </c>
      <c r="E199" s="115"/>
      <c r="F199" s="115"/>
      <c r="G199" s="115"/>
      <c r="H199" s="115"/>
      <c r="I199" s="74">
        <f t="shared" si="106"/>
        <v>0</v>
      </c>
      <c r="J199" s="115" t="s">
        <v>976</v>
      </c>
      <c r="K199" s="115" t="s">
        <v>976</v>
      </c>
      <c r="L199" s="115" t="s">
        <v>976</v>
      </c>
      <c r="M199" s="115" t="s">
        <v>976</v>
      </c>
      <c r="N199" s="115" t="s">
        <v>976</v>
      </c>
      <c r="O199" s="115" t="s">
        <v>976</v>
      </c>
      <c r="P199" s="115"/>
      <c r="Q199" s="115"/>
      <c r="R199" s="115"/>
      <c r="S199" s="115"/>
      <c r="T199" s="74">
        <f t="shared" si="107"/>
        <v>0</v>
      </c>
      <c r="U199" s="115" t="s">
        <v>976</v>
      </c>
      <c r="V199" s="115" t="s">
        <v>976</v>
      </c>
      <c r="W199" s="115" t="s">
        <v>976</v>
      </c>
      <c r="X199" s="115" t="s">
        <v>976</v>
      </c>
      <c r="Y199" s="115" t="s">
        <v>976</v>
      </c>
      <c r="Z199" s="115" t="s">
        <v>976</v>
      </c>
      <c r="AA199" s="95"/>
      <c r="AB199" s="95"/>
      <c r="AC199" s="95"/>
      <c r="AD199" s="95"/>
      <c r="AE199" s="95"/>
      <c r="AF199" s="95"/>
      <c r="AG199" s="74">
        <f t="shared" si="108"/>
        <v>0</v>
      </c>
      <c r="AH199" s="74">
        <f t="shared" si="133"/>
        <v>0</v>
      </c>
      <c r="AI199" s="95"/>
      <c r="AJ199" s="115"/>
      <c r="AK199" s="95"/>
      <c r="AL199" s="95"/>
      <c r="AM199" s="95"/>
      <c r="AN199" s="95"/>
      <c r="AO199" s="95"/>
    </row>
    <row r="200" spans="1:41" ht="21" x14ac:dyDescent="0.15">
      <c r="A200" s="63" t="s">
        <v>1337</v>
      </c>
      <c r="B200" s="101" t="s">
        <v>850</v>
      </c>
      <c r="C200" s="388" t="s">
        <v>788</v>
      </c>
      <c r="D200" s="387" t="s">
        <v>918</v>
      </c>
      <c r="E200" s="115"/>
      <c r="F200" s="115"/>
      <c r="G200" s="115"/>
      <c r="H200" s="115"/>
      <c r="I200" s="74">
        <f t="shared" si="106"/>
        <v>0</v>
      </c>
      <c r="J200" s="115" t="s">
        <v>976</v>
      </c>
      <c r="K200" s="115" t="s">
        <v>976</v>
      </c>
      <c r="L200" s="115" t="s">
        <v>976</v>
      </c>
      <c r="M200" s="115" t="s">
        <v>976</v>
      </c>
      <c r="N200" s="115" t="s">
        <v>976</v>
      </c>
      <c r="O200" s="115" t="s">
        <v>976</v>
      </c>
      <c r="P200" s="115"/>
      <c r="Q200" s="115"/>
      <c r="R200" s="115"/>
      <c r="S200" s="115"/>
      <c r="T200" s="74">
        <f t="shared" si="107"/>
        <v>0</v>
      </c>
      <c r="U200" s="115" t="s">
        <v>976</v>
      </c>
      <c r="V200" s="115" t="s">
        <v>976</v>
      </c>
      <c r="W200" s="115" t="s">
        <v>976</v>
      </c>
      <c r="X200" s="115" t="s">
        <v>976</v>
      </c>
      <c r="Y200" s="115" t="s">
        <v>976</v>
      </c>
      <c r="Z200" s="115" t="s">
        <v>976</v>
      </c>
      <c r="AA200" s="95"/>
      <c r="AB200" s="95"/>
      <c r="AC200" s="95"/>
      <c r="AD200" s="95"/>
      <c r="AE200" s="95"/>
      <c r="AF200" s="95"/>
      <c r="AG200" s="74">
        <f t="shared" si="108"/>
        <v>0</v>
      </c>
      <c r="AH200" s="74">
        <f t="shared" si="133"/>
        <v>0</v>
      </c>
      <c r="AI200" s="95"/>
      <c r="AJ200" s="115"/>
      <c r="AK200" s="95"/>
      <c r="AL200" s="95"/>
      <c r="AM200" s="95"/>
      <c r="AN200" s="95"/>
      <c r="AO200" s="95"/>
    </row>
    <row r="201" spans="1:41" s="320" customFormat="1" x14ac:dyDescent="0.15">
      <c r="A201" s="63" t="s">
        <v>1857</v>
      </c>
      <c r="B201" s="101" t="s">
        <v>1982</v>
      </c>
      <c r="C201" s="388" t="s">
        <v>1983</v>
      </c>
      <c r="D201" s="272"/>
      <c r="E201" s="115"/>
      <c r="F201" s="115"/>
      <c r="G201" s="115"/>
      <c r="H201" s="115"/>
      <c r="I201" s="74">
        <f t="shared" si="106"/>
        <v>0</v>
      </c>
      <c r="J201" s="115" t="s">
        <v>976</v>
      </c>
      <c r="K201" s="115" t="s">
        <v>976</v>
      </c>
      <c r="L201" s="115" t="s">
        <v>976</v>
      </c>
      <c r="M201" s="115" t="s">
        <v>976</v>
      </c>
      <c r="N201" s="115" t="s">
        <v>976</v>
      </c>
      <c r="O201" s="115" t="s">
        <v>976</v>
      </c>
      <c r="P201" s="115"/>
      <c r="Q201" s="115"/>
      <c r="R201" s="115"/>
      <c r="S201" s="115"/>
      <c r="T201" s="74">
        <f t="shared" si="107"/>
        <v>0</v>
      </c>
      <c r="U201" s="115" t="s">
        <v>976</v>
      </c>
      <c r="V201" s="115" t="s">
        <v>976</v>
      </c>
      <c r="W201" s="115" t="s">
        <v>976</v>
      </c>
      <c r="X201" s="115" t="s">
        <v>976</v>
      </c>
      <c r="Y201" s="115" t="s">
        <v>976</v>
      </c>
      <c r="Z201" s="115" t="s">
        <v>976</v>
      </c>
      <c r="AA201" s="95"/>
      <c r="AB201" s="95"/>
      <c r="AC201" s="95"/>
      <c r="AD201" s="95"/>
      <c r="AE201" s="95"/>
      <c r="AF201" s="95"/>
      <c r="AG201" s="74">
        <f t="shared" si="108"/>
        <v>0</v>
      </c>
      <c r="AH201" s="74">
        <f t="shared" si="133"/>
        <v>0</v>
      </c>
      <c r="AI201" s="95"/>
      <c r="AJ201" s="115"/>
      <c r="AK201" s="95"/>
      <c r="AL201" s="95"/>
      <c r="AM201" s="95"/>
      <c r="AN201" s="95"/>
      <c r="AO201" s="95"/>
    </row>
    <row r="202" spans="1:41" x14ac:dyDescent="0.15">
      <c r="A202" s="147" t="s">
        <v>1338</v>
      </c>
      <c r="B202" s="101" t="s">
        <v>368</v>
      </c>
      <c r="C202" s="388" t="s">
        <v>197</v>
      </c>
      <c r="D202" s="387" t="s">
        <v>1192</v>
      </c>
      <c r="E202" s="115"/>
      <c r="F202" s="115"/>
      <c r="G202" s="115"/>
      <c r="H202" s="115"/>
      <c r="I202" s="74">
        <f t="shared" si="106"/>
        <v>0</v>
      </c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74">
        <f t="shared" si="107"/>
        <v>0</v>
      </c>
      <c r="U202" s="115"/>
      <c r="V202" s="115"/>
      <c r="W202" s="115"/>
      <c r="X202" s="115"/>
      <c r="Y202" s="115"/>
      <c r="Z202" s="115"/>
      <c r="AA202" s="95"/>
      <c r="AB202" s="95"/>
      <c r="AC202" s="95"/>
      <c r="AD202" s="95"/>
      <c r="AE202" s="95"/>
      <c r="AF202" s="95"/>
      <c r="AG202" s="74">
        <f t="shared" si="108"/>
        <v>0</v>
      </c>
      <c r="AH202" s="74">
        <f t="shared" si="133"/>
        <v>0</v>
      </c>
      <c r="AI202" s="95"/>
      <c r="AJ202" s="115"/>
      <c r="AK202" s="95"/>
      <c r="AL202" s="95"/>
      <c r="AM202" s="95"/>
      <c r="AN202" s="95"/>
      <c r="AO202" s="95"/>
    </row>
    <row r="203" spans="1:41" x14ac:dyDescent="0.15">
      <c r="A203" s="63" t="s">
        <v>1193</v>
      </c>
      <c r="B203" s="101" t="s">
        <v>369</v>
      </c>
      <c r="C203" s="388" t="s">
        <v>198</v>
      </c>
      <c r="D203" s="387" t="s">
        <v>106</v>
      </c>
      <c r="E203" s="115"/>
      <c r="F203" s="115"/>
      <c r="G203" s="115"/>
      <c r="H203" s="115"/>
      <c r="I203" s="74">
        <f t="shared" si="106"/>
        <v>0</v>
      </c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74">
        <f t="shared" si="107"/>
        <v>0</v>
      </c>
      <c r="U203" s="115"/>
      <c r="V203" s="115"/>
      <c r="W203" s="115"/>
      <c r="X203" s="115"/>
      <c r="Y203" s="115"/>
      <c r="Z203" s="115"/>
      <c r="AA203" s="95"/>
      <c r="AB203" s="95"/>
      <c r="AC203" s="95"/>
      <c r="AD203" s="95"/>
      <c r="AE203" s="95"/>
      <c r="AF203" s="95"/>
      <c r="AG203" s="74">
        <f t="shared" si="108"/>
        <v>0</v>
      </c>
      <c r="AH203" s="74">
        <f t="shared" si="133"/>
        <v>0</v>
      </c>
      <c r="AI203" s="95"/>
      <c r="AJ203" s="115"/>
      <c r="AK203" s="95"/>
      <c r="AL203" s="95"/>
      <c r="AM203" s="95"/>
      <c r="AN203" s="95"/>
      <c r="AO203" s="95"/>
    </row>
    <row r="204" spans="1:41" ht="21" x14ac:dyDescent="0.15">
      <c r="A204" s="63" t="s">
        <v>735</v>
      </c>
      <c r="B204" s="101" t="s">
        <v>370</v>
      </c>
      <c r="C204" s="388" t="s">
        <v>200</v>
      </c>
      <c r="D204" s="387" t="s">
        <v>919</v>
      </c>
      <c r="E204" s="115"/>
      <c r="F204" s="115"/>
      <c r="G204" s="115"/>
      <c r="H204" s="115"/>
      <c r="I204" s="74">
        <f t="shared" si="106"/>
        <v>0</v>
      </c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74">
        <f t="shared" si="107"/>
        <v>0</v>
      </c>
      <c r="U204" s="115"/>
      <c r="V204" s="115"/>
      <c r="W204" s="115"/>
      <c r="X204" s="115"/>
      <c r="Y204" s="115"/>
      <c r="Z204" s="115"/>
      <c r="AA204" s="95"/>
      <c r="AB204" s="95"/>
      <c r="AC204" s="95"/>
      <c r="AD204" s="95"/>
      <c r="AE204" s="95"/>
      <c r="AF204" s="95"/>
      <c r="AG204" s="74">
        <f t="shared" si="108"/>
        <v>0</v>
      </c>
      <c r="AH204" s="74">
        <f t="shared" si="133"/>
        <v>0</v>
      </c>
      <c r="AI204" s="95"/>
      <c r="AJ204" s="115"/>
      <c r="AK204" s="95"/>
      <c r="AL204" s="95"/>
      <c r="AM204" s="95"/>
      <c r="AN204" s="95"/>
      <c r="AO204" s="95"/>
    </row>
    <row r="205" spans="1:41" x14ac:dyDescent="0.15">
      <c r="A205" s="63" t="s">
        <v>1339</v>
      </c>
      <c r="B205" s="101" t="s">
        <v>371</v>
      </c>
      <c r="C205" s="388" t="s">
        <v>201</v>
      </c>
      <c r="D205" s="387" t="s">
        <v>920</v>
      </c>
      <c r="E205" s="115"/>
      <c r="F205" s="115"/>
      <c r="G205" s="115"/>
      <c r="H205" s="115"/>
      <c r="I205" s="74">
        <f t="shared" si="106"/>
        <v>0</v>
      </c>
      <c r="J205" s="115" t="s">
        <v>976</v>
      </c>
      <c r="K205" s="115" t="s">
        <v>976</v>
      </c>
      <c r="L205" s="115" t="s">
        <v>976</v>
      </c>
      <c r="M205" s="115" t="s">
        <v>976</v>
      </c>
      <c r="N205" s="115" t="s">
        <v>976</v>
      </c>
      <c r="O205" s="115" t="s">
        <v>976</v>
      </c>
      <c r="P205" s="115"/>
      <c r="Q205" s="115"/>
      <c r="R205" s="115"/>
      <c r="S205" s="115"/>
      <c r="T205" s="74">
        <f t="shared" si="107"/>
        <v>0</v>
      </c>
      <c r="U205" s="115" t="s">
        <v>976</v>
      </c>
      <c r="V205" s="115" t="s">
        <v>976</v>
      </c>
      <c r="W205" s="115" t="s">
        <v>976</v>
      </c>
      <c r="X205" s="115" t="s">
        <v>976</v>
      </c>
      <c r="Y205" s="115" t="s">
        <v>976</v>
      </c>
      <c r="Z205" s="115" t="s">
        <v>976</v>
      </c>
      <c r="AA205" s="95"/>
      <c r="AB205" s="95"/>
      <c r="AC205" s="95"/>
      <c r="AD205" s="95"/>
      <c r="AE205" s="95"/>
      <c r="AF205" s="95"/>
      <c r="AG205" s="74">
        <f t="shared" si="108"/>
        <v>0</v>
      </c>
      <c r="AH205" s="74">
        <f t="shared" si="133"/>
        <v>0</v>
      </c>
      <c r="AI205" s="95" t="s">
        <v>976</v>
      </c>
      <c r="AJ205" s="115" t="s">
        <v>976</v>
      </c>
      <c r="AK205" s="95" t="s">
        <v>976</v>
      </c>
      <c r="AL205" s="95" t="s">
        <v>976</v>
      </c>
      <c r="AM205" s="95" t="s">
        <v>976</v>
      </c>
      <c r="AN205" s="95" t="s">
        <v>976</v>
      </c>
      <c r="AO205" s="95" t="s">
        <v>976</v>
      </c>
    </row>
    <row r="206" spans="1:41" ht="21" x14ac:dyDescent="0.15">
      <c r="A206" s="63" t="s">
        <v>1340</v>
      </c>
      <c r="B206" s="101" t="s">
        <v>372</v>
      </c>
      <c r="C206" s="388" t="s">
        <v>202</v>
      </c>
      <c r="D206" s="387" t="s">
        <v>921</v>
      </c>
      <c r="E206" s="115"/>
      <c r="F206" s="115"/>
      <c r="G206" s="115"/>
      <c r="H206" s="115"/>
      <c r="I206" s="74">
        <f t="shared" ref="I206:I251" si="152">IF(E206&gt;0,H206/E206,0)</f>
        <v>0</v>
      </c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74">
        <f t="shared" ref="T206:T251" si="153">IF(P206&gt;0,S206/P206,0)</f>
        <v>0</v>
      </c>
      <c r="U206" s="115"/>
      <c r="V206" s="115"/>
      <c r="W206" s="115"/>
      <c r="X206" s="115"/>
      <c r="Y206" s="115"/>
      <c r="Z206" s="115"/>
      <c r="AA206" s="95"/>
      <c r="AB206" s="95"/>
      <c r="AC206" s="95"/>
      <c r="AD206" s="342" t="s">
        <v>1</v>
      </c>
      <c r="AE206" s="95"/>
      <c r="AF206" s="342" t="s">
        <v>1</v>
      </c>
      <c r="AG206" s="74">
        <f t="shared" ref="AG206:AG270" si="154">IF(AA206&gt;0,AE206/AA206,0)</f>
        <v>0</v>
      </c>
      <c r="AH206" s="342" t="s">
        <v>976</v>
      </c>
      <c r="AI206" s="95"/>
      <c r="AJ206" s="115"/>
      <c r="AK206" s="95"/>
      <c r="AL206" s="95"/>
      <c r="AM206" s="95"/>
      <c r="AN206" s="95"/>
      <c r="AO206" s="342" t="s">
        <v>1</v>
      </c>
    </row>
    <row r="207" spans="1:41" ht="21" x14ac:dyDescent="0.15">
      <c r="A207" s="63" t="s">
        <v>736</v>
      </c>
      <c r="B207" s="101" t="s">
        <v>851</v>
      </c>
      <c r="C207" s="388" t="s">
        <v>789</v>
      </c>
      <c r="D207" s="387" t="s">
        <v>199</v>
      </c>
      <c r="E207" s="115"/>
      <c r="F207" s="115"/>
      <c r="G207" s="115"/>
      <c r="H207" s="115"/>
      <c r="I207" s="74">
        <f t="shared" si="152"/>
        <v>0</v>
      </c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74">
        <f t="shared" si="153"/>
        <v>0</v>
      </c>
      <c r="U207" s="115"/>
      <c r="V207" s="115"/>
      <c r="W207" s="115"/>
      <c r="X207" s="115"/>
      <c r="Y207" s="115"/>
      <c r="Z207" s="115"/>
      <c r="AA207" s="95"/>
      <c r="AB207" s="95"/>
      <c r="AC207" s="95"/>
      <c r="AD207" s="342" t="s">
        <v>1</v>
      </c>
      <c r="AE207" s="95"/>
      <c r="AF207" s="342" t="s">
        <v>1</v>
      </c>
      <c r="AG207" s="74">
        <f t="shared" si="154"/>
        <v>0</v>
      </c>
      <c r="AH207" s="342" t="s">
        <v>976</v>
      </c>
      <c r="AI207" s="95"/>
      <c r="AJ207" s="115"/>
      <c r="AK207" s="95"/>
      <c r="AL207" s="95"/>
      <c r="AM207" s="95"/>
      <c r="AN207" s="95"/>
      <c r="AO207" s="342" t="s">
        <v>1</v>
      </c>
    </row>
    <row r="208" spans="1:41" ht="21" x14ac:dyDescent="0.15">
      <c r="A208" s="63" t="s">
        <v>1194</v>
      </c>
      <c r="B208" s="101" t="s">
        <v>852</v>
      </c>
      <c r="C208" s="388" t="s">
        <v>790</v>
      </c>
      <c r="D208" s="387" t="s">
        <v>1197</v>
      </c>
      <c r="E208" s="115"/>
      <c r="F208" s="115"/>
      <c r="G208" s="115"/>
      <c r="H208" s="115"/>
      <c r="I208" s="74">
        <f t="shared" si="152"/>
        <v>0</v>
      </c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74">
        <f t="shared" si="153"/>
        <v>0</v>
      </c>
      <c r="U208" s="115"/>
      <c r="V208" s="115"/>
      <c r="W208" s="115"/>
      <c r="X208" s="115"/>
      <c r="Y208" s="115"/>
      <c r="Z208" s="115"/>
      <c r="AA208" s="95"/>
      <c r="AB208" s="95"/>
      <c r="AC208" s="95"/>
      <c r="AD208" s="342" t="s">
        <v>1</v>
      </c>
      <c r="AE208" s="95"/>
      <c r="AF208" s="342" t="s">
        <v>1</v>
      </c>
      <c r="AG208" s="74">
        <f t="shared" si="154"/>
        <v>0</v>
      </c>
      <c r="AH208" s="342" t="s">
        <v>976</v>
      </c>
      <c r="AI208" s="95"/>
      <c r="AJ208" s="115"/>
      <c r="AK208" s="95"/>
      <c r="AL208" s="95"/>
      <c r="AM208" s="95"/>
      <c r="AN208" s="95"/>
      <c r="AO208" s="342" t="s">
        <v>1</v>
      </c>
    </row>
    <row r="209" spans="1:41" s="194" customFormat="1" x14ac:dyDescent="0.15">
      <c r="A209" s="63" t="s">
        <v>1195</v>
      </c>
      <c r="B209" s="101" t="s">
        <v>853</v>
      </c>
      <c r="C209" s="388" t="s">
        <v>853</v>
      </c>
      <c r="D209" s="387" t="s">
        <v>1196</v>
      </c>
      <c r="E209" s="115"/>
      <c r="F209" s="115"/>
      <c r="G209" s="115"/>
      <c r="H209" s="115"/>
      <c r="I209" s="74">
        <f t="shared" si="152"/>
        <v>0</v>
      </c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74">
        <f t="shared" si="153"/>
        <v>0</v>
      </c>
      <c r="U209" s="115"/>
      <c r="V209" s="115"/>
      <c r="W209" s="115"/>
      <c r="X209" s="115"/>
      <c r="Y209" s="115"/>
      <c r="Z209" s="115"/>
      <c r="AA209" s="95"/>
      <c r="AB209" s="95"/>
      <c r="AC209" s="95"/>
      <c r="AD209" s="342" t="s">
        <v>1</v>
      </c>
      <c r="AE209" s="95"/>
      <c r="AF209" s="342" t="s">
        <v>1</v>
      </c>
      <c r="AG209" s="74">
        <f t="shared" si="154"/>
        <v>0</v>
      </c>
      <c r="AH209" s="342" t="s">
        <v>976</v>
      </c>
      <c r="AI209" s="95"/>
      <c r="AJ209" s="115"/>
      <c r="AK209" s="95"/>
      <c r="AL209" s="95"/>
      <c r="AM209" s="95"/>
      <c r="AN209" s="95"/>
      <c r="AO209" s="342" t="s">
        <v>1</v>
      </c>
    </row>
    <row r="210" spans="1:41" x14ac:dyDescent="0.15">
      <c r="A210" s="63" t="s">
        <v>612</v>
      </c>
      <c r="B210" s="101" t="s">
        <v>854</v>
      </c>
      <c r="C210" s="388" t="s">
        <v>791</v>
      </c>
      <c r="D210" s="387" t="s">
        <v>521</v>
      </c>
      <c r="E210" s="115"/>
      <c r="F210" s="115"/>
      <c r="G210" s="115"/>
      <c r="H210" s="115"/>
      <c r="I210" s="74">
        <f t="shared" si="152"/>
        <v>0</v>
      </c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74">
        <f t="shared" si="153"/>
        <v>0</v>
      </c>
      <c r="U210" s="115"/>
      <c r="V210" s="115"/>
      <c r="W210" s="115"/>
      <c r="X210" s="115"/>
      <c r="Y210" s="115"/>
      <c r="Z210" s="115"/>
      <c r="AA210" s="95"/>
      <c r="AB210" s="95"/>
      <c r="AC210" s="95"/>
      <c r="AD210" s="95"/>
      <c r="AE210" s="95"/>
      <c r="AF210" s="95"/>
      <c r="AG210" s="74">
        <f t="shared" si="154"/>
        <v>0</v>
      </c>
      <c r="AH210" s="74">
        <f t="shared" ref="AH210:AH242" si="155">IF(AD210&gt;0,AF210/AD210,0)</f>
        <v>0</v>
      </c>
      <c r="AI210" s="95"/>
      <c r="AJ210" s="115"/>
      <c r="AK210" s="95"/>
      <c r="AL210" s="95"/>
      <c r="AM210" s="95"/>
      <c r="AN210" s="95"/>
      <c r="AO210" s="95"/>
    </row>
    <row r="211" spans="1:41" ht="30.75" customHeight="1" x14ac:dyDescent="0.15">
      <c r="A211" s="63" t="s">
        <v>684</v>
      </c>
      <c r="B211" s="101" t="s">
        <v>1354</v>
      </c>
      <c r="C211" s="388" t="s">
        <v>1355</v>
      </c>
      <c r="D211" s="387" t="s">
        <v>203</v>
      </c>
      <c r="E211" s="115"/>
      <c r="F211" s="115"/>
      <c r="G211" s="115"/>
      <c r="H211" s="115"/>
      <c r="I211" s="74">
        <f t="shared" si="152"/>
        <v>0</v>
      </c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74">
        <f t="shared" si="153"/>
        <v>0</v>
      </c>
      <c r="U211" s="115"/>
      <c r="V211" s="115"/>
      <c r="W211" s="115"/>
      <c r="X211" s="115"/>
      <c r="Y211" s="115"/>
      <c r="Z211" s="115"/>
      <c r="AA211" s="95"/>
      <c r="AB211" s="95"/>
      <c r="AC211" s="95"/>
      <c r="AD211" s="95"/>
      <c r="AE211" s="95"/>
      <c r="AF211" s="95"/>
      <c r="AG211" s="74">
        <f t="shared" si="154"/>
        <v>0</v>
      </c>
      <c r="AH211" s="74">
        <f t="shared" si="155"/>
        <v>0</v>
      </c>
      <c r="AI211" s="95"/>
      <c r="AJ211" s="115"/>
      <c r="AK211" s="95"/>
      <c r="AL211" s="95"/>
      <c r="AM211" s="95"/>
      <c r="AN211" s="95"/>
      <c r="AO211" s="95"/>
    </row>
    <row r="212" spans="1:41" s="320" customFormat="1" x14ac:dyDescent="0.15">
      <c r="A212" s="63" t="s">
        <v>1856</v>
      </c>
      <c r="B212" s="101" t="s">
        <v>1984</v>
      </c>
      <c r="C212" s="388" t="s">
        <v>1985</v>
      </c>
      <c r="D212" s="272"/>
      <c r="E212" s="115"/>
      <c r="F212" s="115"/>
      <c r="G212" s="115"/>
      <c r="H212" s="115"/>
      <c r="I212" s="74">
        <f t="shared" si="152"/>
        <v>0</v>
      </c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74">
        <f t="shared" si="153"/>
        <v>0</v>
      </c>
      <c r="U212" s="115"/>
      <c r="V212" s="115"/>
      <c r="W212" s="115"/>
      <c r="X212" s="115"/>
      <c r="Y212" s="115"/>
      <c r="Z212" s="115"/>
      <c r="AA212" s="95"/>
      <c r="AB212" s="95"/>
      <c r="AC212" s="95"/>
      <c r="AD212" s="95"/>
      <c r="AE212" s="95"/>
      <c r="AF212" s="95"/>
      <c r="AG212" s="74">
        <f t="shared" si="154"/>
        <v>0</v>
      </c>
      <c r="AH212" s="74">
        <f t="shared" si="155"/>
        <v>0</v>
      </c>
      <c r="AI212" s="95"/>
      <c r="AJ212" s="115"/>
      <c r="AK212" s="95"/>
      <c r="AL212" s="95"/>
      <c r="AM212" s="95"/>
      <c r="AN212" s="95"/>
      <c r="AO212" s="95"/>
    </row>
    <row r="213" spans="1:41" x14ac:dyDescent="0.15">
      <c r="A213" s="82" t="s">
        <v>511</v>
      </c>
      <c r="B213" s="101" t="s">
        <v>373</v>
      </c>
      <c r="C213" s="388" t="s">
        <v>204</v>
      </c>
      <c r="D213" s="389" t="s">
        <v>522</v>
      </c>
      <c r="E213" s="115">
        <f>E214+E215+E216+E217+E221+E228+E229+E232+E233+E236</f>
        <v>0</v>
      </c>
      <c r="F213" s="115">
        <f>F214+F215+F216+F217+F221+F228+F229+F232+F233+F236</f>
        <v>0</v>
      </c>
      <c r="G213" s="115">
        <f>G214+G215+G216+G217+G221+G228+G229+G232+G233+G236</f>
        <v>0</v>
      </c>
      <c r="H213" s="115">
        <f>H214+H215+H216+H217+H221+H228+H229+H232+H233+H236</f>
        <v>0</v>
      </c>
      <c r="I213" s="74">
        <f t="shared" si="152"/>
        <v>0</v>
      </c>
      <c r="J213" s="115">
        <f t="shared" ref="J213:O213" si="156">J214+J216+J217+J221+J229+J232+J233+J236</f>
        <v>0</v>
      </c>
      <c r="K213" s="115">
        <f t="shared" si="156"/>
        <v>0</v>
      </c>
      <c r="L213" s="115">
        <f t="shared" si="156"/>
        <v>0</v>
      </c>
      <c r="M213" s="115">
        <f t="shared" si="156"/>
        <v>0</v>
      </c>
      <c r="N213" s="115">
        <f t="shared" si="156"/>
        <v>0</v>
      </c>
      <c r="O213" s="115">
        <f t="shared" si="156"/>
        <v>0</v>
      </c>
      <c r="P213" s="115">
        <f>P214+P215+P216+P217+P221+P228+P229+P232+P233+P236</f>
        <v>0</v>
      </c>
      <c r="Q213" s="115">
        <f>Q214+Q215+Q216+Q217+Q221+Q228+Q229+Q232+Q233+Q236</f>
        <v>0</v>
      </c>
      <c r="R213" s="115">
        <f>R214+R215+R216+R217+R221+R228+R229+R232+R233+R236</f>
        <v>0</v>
      </c>
      <c r="S213" s="115">
        <f>S214+S215+S216+S217+S221+S228+S229+S232+S233+S236</f>
        <v>0</v>
      </c>
      <c r="T213" s="74">
        <f t="shared" si="153"/>
        <v>0</v>
      </c>
      <c r="U213" s="115">
        <f>U214+U216+U217+U221+U229+U232+U233+U236</f>
        <v>0</v>
      </c>
      <c r="V213" s="115">
        <f t="shared" ref="V213" si="157">V214+V216+V217+V221+V229+V232+V233+V236</f>
        <v>0</v>
      </c>
      <c r="W213" s="115">
        <f>W214+W216+W217+W221+W229+W232+W233+W236</f>
        <v>0</v>
      </c>
      <c r="X213" s="115">
        <f>X214+X216+X217+X221+X229+X232+X233+X236</f>
        <v>0</v>
      </c>
      <c r="Y213" s="115">
        <f>Y214+Y216+Y217+Y221+Y229+Y232+Y233+Y236</f>
        <v>0</v>
      </c>
      <c r="Z213" s="115">
        <f>Z214+Z216+Z217+Z221+Z229+Z232+Z233+Z236</f>
        <v>0</v>
      </c>
      <c r="AA213" s="115">
        <f t="shared" ref="AA213:AF213" si="158">AA214+AA215+AA216+AA217+AA221+AA228+AA229+AA232+AA233+AA236</f>
        <v>0</v>
      </c>
      <c r="AB213" s="115">
        <f t="shared" si="158"/>
        <v>0</v>
      </c>
      <c r="AC213" s="115">
        <f t="shared" si="158"/>
        <v>0</v>
      </c>
      <c r="AD213" s="115">
        <f t="shared" si="158"/>
        <v>0</v>
      </c>
      <c r="AE213" s="115">
        <f t="shared" si="158"/>
        <v>0</v>
      </c>
      <c r="AF213" s="115">
        <f t="shared" si="158"/>
        <v>0</v>
      </c>
      <c r="AG213" s="74">
        <f t="shared" si="154"/>
        <v>0</v>
      </c>
      <c r="AH213" s="74">
        <f t="shared" si="155"/>
        <v>0</v>
      </c>
      <c r="AI213" s="115">
        <f t="shared" ref="AI213:AO213" si="159">AI214+AI216+AI217+AI221+AI229+AI232+AI233+AI236</f>
        <v>0</v>
      </c>
      <c r="AJ213" s="115">
        <f t="shared" si="159"/>
        <v>0</v>
      </c>
      <c r="AK213" s="115">
        <f t="shared" si="159"/>
        <v>0</v>
      </c>
      <c r="AL213" s="115">
        <f t="shared" si="159"/>
        <v>0</v>
      </c>
      <c r="AM213" s="115">
        <f t="shared" si="159"/>
        <v>0</v>
      </c>
      <c r="AN213" s="115">
        <f t="shared" si="159"/>
        <v>0</v>
      </c>
      <c r="AO213" s="115">
        <f t="shared" si="159"/>
        <v>0</v>
      </c>
    </row>
    <row r="214" spans="1:41" ht="21" x14ac:dyDescent="0.15">
      <c r="A214" s="63" t="s">
        <v>603</v>
      </c>
      <c r="B214" s="101" t="s">
        <v>374</v>
      </c>
      <c r="C214" s="388" t="s">
        <v>205</v>
      </c>
      <c r="D214" s="387" t="s">
        <v>523</v>
      </c>
      <c r="E214" s="115"/>
      <c r="F214" s="115"/>
      <c r="G214" s="115"/>
      <c r="H214" s="115"/>
      <c r="I214" s="74">
        <f t="shared" si="152"/>
        <v>0</v>
      </c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74">
        <f t="shared" si="153"/>
        <v>0</v>
      </c>
      <c r="U214" s="115"/>
      <c r="V214" s="115"/>
      <c r="W214" s="115"/>
      <c r="X214" s="115"/>
      <c r="Y214" s="115"/>
      <c r="Z214" s="115"/>
      <c r="AA214" s="95"/>
      <c r="AB214" s="95"/>
      <c r="AC214" s="95"/>
      <c r="AD214" s="95"/>
      <c r="AE214" s="95"/>
      <c r="AF214" s="95"/>
      <c r="AG214" s="74">
        <f t="shared" si="154"/>
        <v>0</v>
      </c>
      <c r="AH214" s="74">
        <f t="shared" si="155"/>
        <v>0</v>
      </c>
      <c r="AI214" s="95"/>
      <c r="AJ214" s="115"/>
      <c r="AK214" s="95"/>
      <c r="AL214" s="95"/>
      <c r="AM214" s="95"/>
      <c r="AN214" s="95"/>
      <c r="AO214" s="95"/>
    </row>
    <row r="215" spans="1:41" x14ac:dyDescent="0.15">
      <c r="A215" s="63" t="s">
        <v>604</v>
      </c>
      <c r="B215" s="101" t="s">
        <v>375</v>
      </c>
      <c r="C215" s="388" t="s">
        <v>206</v>
      </c>
      <c r="D215" s="387" t="s">
        <v>524</v>
      </c>
      <c r="E215" s="115"/>
      <c r="F215" s="115"/>
      <c r="G215" s="115"/>
      <c r="H215" s="115"/>
      <c r="I215" s="74">
        <f t="shared" si="152"/>
        <v>0</v>
      </c>
      <c r="J215" s="221" t="s">
        <v>1</v>
      </c>
      <c r="K215" s="221" t="s">
        <v>976</v>
      </c>
      <c r="L215" s="221" t="s">
        <v>1</v>
      </c>
      <c r="M215" s="221" t="s">
        <v>1</v>
      </c>
      <c r="N215" s="221" t="s">
        <v>1</v>
      </c>
      <c r="O215" s="221" t="s">
        <v>1</v>
      </c>
      <c r="P215" s="115"/>
      <c r="Q215" s="115"/>
      <c r="R215" s="115"/>
      <c r="S215" s="115"/>
      <c r="T215" s="74">
        <f t="shared" si="153"/>
        <v>0</v>
      </c>
      <c r="U215" s="221" t="s">
        <v>1</v>
      </c>
      <c r="V215" s="221" t="s">
        <v>976</v>
      </c>
      <c r="W215" s="221" t="s">
        <v>1</v>
      </c>
      <c r="X215" s="221" t="s">
        <v>1</v>
      </c>
      <c r="Y215" s="221" t="s">
        <v>1</v>
      </c>
      <c r="Z215" s="221" t="s">
        <v>1</v>
      </c>
      <c r="AA215" s="95"/>
      <c r="AB215" s="95"/>
      <c r="AC215" s="95"/>
      <c r="AD215" s="95"/>
      <c r="AE215" s="95"/>
      <c r="AF215" s="95"/>
      <c r="AG215" s="74">
        <f t="shared" si="154"/>
        <v>0</v>
      </c>
      <c r="AH215" s="74">
        <f t="shared" si="155"/>
        <v>0</v>
      </c>
      <c r="AI215" s="342" t="s">
        <v>1</v>
      </c>
      <c r="AJ215" s="221" t="s">
        <v>976</v>
      </c>
      <c r="AK215" s="342" t="s">
        <v>1</v>
      </c>
      <c r="AL215" s="342" t="s">
        <v>1</v>
      </c>
      <c r="AM215" s="342" t="s">
        <v>1</v>
      </c>
      <c r="AN215" s="342" t="s">
        <v>1</v>
      </c>
      <c r="AO215" s="342" t="s">
        <v>1</v>
      </c>
    </row>
    <row r="216" spans="1:41" x14ac:dyDescent="0.15">
      <c r="A216" s="63" t="s">
        <v>737</v>
      </c>
      <c r="B216" s="101" t="s">
        <v>376</v>
      </c>
      <c r="C216" s="388" t="s">
        <v>207</v>
      </c>
      <c r="D216" s="387" t="s">
        <v>922</v>
      </c>
      <c r="E216" s="115"/>
      <c r="F216" s="115"/>
      <c r="G216" s="115"/>
      <c r="H216" s="115"/>
      <c r="I216" s="74">
        <f t="shared" si="152"/>
        <v>0</v>
      </c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74">
        <f t="shared" si="153"/>
        <v>0</v>
      </c>
      <c r="U216" s="115"/>
      <c r="V216" s="115"/>
      <c r="W216" s="115"/>
      <c r="X216" s="115"/>
      <c r="Y216" s="115"/>
      <c r="Z216" s="115"/>
      <c r="AA216" s="95"/>
      <c r="AB216" s="95"/>
      <c r="AC216" s="95"/>
      <c r="AD216" s="95"/>
      <c r="AE216" s="95"/>
      <c r="AF216" s="95"/>
      <c r="AG216" s="74">
        <f t="shared" si="154"/>
        <v>0</v>
      </c>
      <c r="AH216" s="74">
        <f t="shared" si="155"/>
        <v>0</v>
      </c>
      <c r="AI216" s="95"/>
      <c r="AJ216" s="115"/>
      <c r="AK216" s="95"/>
      <c r="AL216" s="95"/>
      <c r="AM216" s="95"/>
      <c r="AN216" s="95"/>
      <c r="AO216" s="95"/>
    </row>
    <row r="217" spans="1:41" x14ac:dyDescent="0.15">
      <c r="A217" s="63" t="s">
        <v>738</v>
      </c>
      <c r="B217" s="101" t="s">
        <v>377</v>
      </c>
      <c r="C217" s="388" t="s">
        <v>208</v>
      </c>
      <c r="D217" s="387" t="s">
        <v>923</v>
      </c>
      <c r="E217" s="115">
        <f>E218+E219+E220</f>
        <v>0</v>
      </c>
      <c r="F217" s="115">
        <f>F218+F219+F220</f>
        <v>0</v>
      </c>
      <c r="G217" s="115">
        <f>G218+G219+G220</f>
        <v>0</v>
      </c>
      <c r="H217" s="115">
        <f>H218+H219+H220</f>
        <v>0</v>
      </c>
      <c r="I217" s="74">
        <f t="shared" si="152"/>
        <v>0</v>
      </c>
      <c r="J217" s="115">
        <f t="shared" ref="J217:S217" si="160">J218+J219+J220</f>
        <v>0</v>
      </c>
      <c r="K217" s="115">
        <f>K218+K219+K220</f>
        <v>0</v>
      </c>
      <c r="L217" s="115">
        <f t="shared" si="160"/>
        <v>0</v>
      </c>
      <c r="M217" s="115">
        <f t="shared" si="160"/>
        <v>0</v>
      </c>
      <c r="N217" s="115">
        <f t="shared" si="160"/>
        <v>0</v>
      </c>
      <c r="O217" s="115">
        <f t="shared" si="160"/>
        <v>0</v>
      </c>
      <c r="P217" s="115">
        <f t="shared" si="160"/>
        <v>0</v>
      </c>
      <c r="Q217" s="115">
        <f t="shared" si="160"/>
        <v>0</v>
      </c>
      <c r="R217" s="115">
        <f t="shared" si="160"/>
        <v>0</v>
      </c>
      <c r="S217" s="115">
        <f t="shared" si="160"/>
        <v>0</v>
      </c>
      <c r="T217" s="74">
        <f t="shared" si="153"/>
        <v>0</v>
      </c>
      <c r="U217" s="115">
        <f t="shared" ref="U217:AF217" si="161">U218+U219+U220</f>
        <v>0</v>
      </c>
      <c r="V217" s="115">
        <f>V218+V219+V220</f>
        <v>0</v>
      </c>
      <c r="W217" s="115">
        <f t="shared" si="161"/>
        <v>0</v>
      </c>
      <c r="X217" s="115">
        <f t="shared" si="161"/>
        <v>0</v>
      </c>
      <c r="Y217" s="115">
        <f t="shared" si="161"/>
        <v>0</v>
      </c>
      <c r="Z217" s="115">
        <f t="shared" si="161"/>
        <v>0</v>
      </c>
      <c r="AA217" s="115">
        <f t="shared" si="161"/>
        <v>0</v>
      </c>
      <c r="AB217" s="115">
        <f t="shared" si="161"/>
        <v>0</v>
      </c>
      <c r="AC217" s="115">
        <f t="shared" si="161"/>
        <v>0</v>
      </c>
      <c r="AD217" s="115">
        <f t="shared" si="161"/>
        <v>0</v>
      </c>
      <c r="AE217" s="115">
        <f t="shared" si="161"/>
        <v>0</v>
      </c>
      <c r="AF217" s="115">
        <f t="shared" si="161"/>
        <v>0</v>
      </c>
      <c r="AG217" s="74">
        <f t="shared" si="154"/>
        <v>0</v>
      </c>
      <c r="AH217" s="74">
        <f t="shared" si="155"/>
        <v>0</v>
      </c>
      <c r="AI217" s="115">
        <f t="shared" ref="AI217:AO217" si="162">AI218+AI219+AI220</f>
        <v>0</v>
      </c>
      <c r="AJ217" s="115">
        <f>AJ218+AJ219+AJ220</f>
        <v>0</v>
      </c>
      <c r="AK217" s="115">
        <f t="shared" si="162"/>
        <v>0</v>
      </c>
      <c r="AL217" s="115">
        <f t="shared" si="162"/>
        <v>0</v>
      </c>
      <c r="AM217" s="115">
        <f t="shared" si="162"/>
        <v>0</v>
      </c>
      <c r="AN217" s="115">
        <f t="shared" si="162"/>
        <v>0</v>
      </c>
      <c r="AO217" s="115">
        <f t="shared" si="162"/>
        <v>0</v>
      </c>
    </row>
    <row r="218" spans="1:41" x14ac:dyDescent="0.15">
      <c r="A218" s="63" t="s">
        <v>1341</v>
      </c>
      <c r="B218" s="101" t="s">
        <v>956</v>
      </c>
      <c r="C218" s="388" t="s">
        <v>953</v>
      </c>
      <c r="D218" s="387" t="s">
        <v>957</v>
      </c>
      <c r="E218" s="115"/>
      <c r="F218" s="115"/>
      <c r="G218" s="115"/>
      <c r="H218" s="115"/>
      <c r="I218" s="74">
        <f t="shared" si="152"/>
        <v>0</v>
      </c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74">
        <f t="shared" si="153"/>
        <v>0</v>
      </c>
      <c r="U218" s="115"/>
      <c r="V218" s="115"/>
      <c r="W218" s="115"/>
      <c r="X218" s="115"/>
      <c r="Y218" s="115"/>
      <c r="Z218" s="115"/>
      <c r="AA218" s="95"/>
      <c r="AB218" s="95"/>
      <c r="AC218" s="95"/>
      <c r="AD218" s="95"/>
      <c r="AE218" s="95"/>
      <c r="AF218" s="95"/>
      <c r="AG218" s="74">
        <f t="shared" si="154"/>
        <v>0</v>
      </c>
      <c r="AH218" s="74">
        <f t="shared" si="155"/>
        <v>0</v>
      </c>
      <c r="AI218" s="95"/>
      <c r="AJ218" s="115"/>
      <c r="AK218" s="95"/>
      <c r="AL218" s="95"/>
      <c r="AM218" s="95"/>
      <c r="AN218" s="95"/>
      <c r="AO218" s="95"/>
    </row>
    <row r="219" spans="1:41" x14ac:dyDescent="0.15">
      <c r="A219" s="63" t="s">
        <v>1342</v>
      </c>
      <c r="B219" s="101" t="s">
        <v>955</v>
      </c>
      <c r="C219" s="388" t="s">
        <v>954</v>
      </c>
      <c r="D219" s="387" t="s">
        <v>958</v>
      </c>
      <c r="E219" s="115"/>
      <c r="F219" s="115"/>
      <c r="G219" s="115"/>
      <c r="H219" s="115"/>
      <c r="I219" s="74">
        <f t="shared" si="152"/>
        <v>0</v>
      </c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74">
        <f t="shared" si="153"/>
        <v>0</v>
      </c>
      <c r="U219" s="115"/>
      <c r="V219" s="115"/>
      <c r="W219" s="115"/>
      <c r="X219" s="115"/>
      <c r="Y219" s="115"/>
      <c r="Z219" s="115"/>
      <c r="AA219" s="95"/>
      <c r="AB219" s="95"/>
      <c r="AC219" s="95"/>
      <c r="AD219" s="95"/>
      <c r="AE219" s="95"/>
      <c r="AF219" s="95"/>
      <c r="AG219" s="74">
        <f t="shared" si="154"/>
        <v>0</v>
      </c>
      <c r="AH219" s="74">
        <f t="shared" si="155"/>
        <v>0</v>
      </c>
      <c r="AI219" s="95"/>
      <c r="AJ219" s="115"/>
      <c r="AK219" s="95"/>
      <c r="AL219" s="95"/>
      <c r="AM219" s="95"/>
      <c r="AN219" s="95"/>
      <c r="AO219" s="95"/>
    </row>
    <row r="220" spans="1:41" s="320" customFormat="1" x14ac:dyDescent="0.15">
      <c r="A220" s="63" t="s">
        <v>1859</v>
      </c>
      <c r="B220" s="101" t="s">
        <v>1986</v>
      </c>
      <c r="C220" s="388" t="s">
        <v>954</v>
      </c>
      <c r="D220" s="272" t="s">
        <v>1860</v>
      </c>
      <c r="E220" s="115"/>
      <c r="F220" s="115"/>
      <c r="G220" s="115"/>
      <c r="H220" s="115"/>
      <c r="I220" s="74">
        <f t="shared" si="152"/>
        <v>0</v>
      </c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74">
        <f t="shared" si="153"/>
        <v>0</v>
      </c>
      <c r="U220" s="115"/>
      <c r="V220" s="115"/>
      <c r="W220" s="115"/>
      <c r="X220" s="115"/>
      <c r="Y220" s="115"/>
      <c r="Z220" s="115"/>
      <c r="AA220" s="95"/>
      <c r="AB220" s="95"/>
      <c r="AC220" s="95"/>
      <c r="AD220" s="95"/>
      <c r="AE220" s="95"/>
      <c r="AF220" s="95"/>
      <c r="AG220" s="74">
        <f t="shared" si="154"/>
        <v>0</v>
      </c>
      <c r="AH220" s="74">
        <f t="shared" si="155"/>
        <v>0</v>
      </c>
      <c r="AI220" s="95"/>
      <c r="AJ220" s="115"/>
      <c r="AK220" s="95"/>
      <c r="AL220" s="95"/>
      <c r="AM220" s="95"/>
      <c r="AN220" s="95"/>
      <c r="AO220" s="95"/>
    </row>
    <row r="221" spans="1:41" x14ac:dyDescent="0.15">
      <c r="A221" s="63" t="s">
        <v>739</v>
      </c>
      <c r="B221" s="101" t="s">
        <v>378</v>
      </c>
      <c r="C221" s="388" t="s">
        <v>210</v>
      </c>
      <c r="D221" s="387" t="s">
        <v>924</v>
      </c>
      <c r="E221" s="115">
        <f>E222+E223+E224+E225+E226+E227</f>
        <v>0</v>
      </c>
      <c r="F221" s="115">
        <f>F222+F223+F224+F225+F226+F227</f>
        <v>0</v>
      </c>
      <c r="G221" s="115">
        <f>G222+G223+G224+G225+G226+G227</f>
        <v>0</v>
      </c>
      <c r="H221" s="115">
        <f>H222+H223+H224+H225+H226+H227</f>
        <v>0</v>
      </c>
      <c r="I221" s="74">
        <f t="shared" si="152"/>
        <v>0</v>
      </c>
      <c r="J221" s="115">
        <f>J222+J223+J224+J226+J227</f>
        <v>0</v>
      </c>
      <c r="K221" s="115">
        <f>K222+K223+K224+K226+K227</f>
        <v>0</v>
      </c>
      <c r="L221" s="115">
        <f t="shared" ref="L221:N221" si="163">L222+L223+L224+L226+L227</f>
        <v>0</v>
      </c>
      <c r="M221" s="115">
        <f t="shared" si="163"/>
        <v>0</v>
      </c>
      <c r="N221" s="115">
        <f t="shared" si="163"/>
        <v>0</v>
      </c>
      <c r="O221" s="115">
        <f>O222+O223+O224+O226+O227</f>
        <v>0</v>
      </c>
      <c r="P221" s="115">
        <f t="shared" ref="P221:S221" si="164">P222+P223+P224+P225+P226+P227</f>
        <v>0</v>
      </c>
      <c r="Q221" s="115">
        <f t="shared" si="164"/>
        <v>0</v>
      </c>
      <c r="R221" s="115">
        <f t="shared" si="164"/>
        <v>0</v>
      </c>
      <c r="S221" s="115">
        <f t="shared" si="164"/>
        <v>0</v>
      </c>
      <c r="T221" s="74">
        <f t="shared" si="153"/>
        <v>0</v>
      </c>
      <c r="U221" s="115">
        <f>U222+U223+U224+U226+U227</f>
        <v>0</v>
      </c>
      <c r="V221" s="115">
        <f>V222+V223+V224+V226+V227</f>
        <v>0</v>
      </c>
      <c r="W221" s="115">
        <f t="shared" ref="W221:Y221" si="165">W222+W223+W224+W226+W227</f>
        <v>0</v>
      </c>
      <c r="X221" s="115">
        <f t="shared" si="165"/>
        <v>0</v>
      </c>
      <c r="Y221" s="115">
        <f t="shared" si="165"/>
        <v>0</v>
      </c>
      <c r="Z221" s="115">
        <f>Z222+Z223+Z224+Z226+Z227</f>
        <v>0</v>
      </c>
      <c r="AA221" s="115">
        <f t="shared" ref="AA221:AF221" si="166">AA222+AA223+AA224+AA225+AA226+AA227</f>
        <v>0</v>
      </c>
      <c r="AB221" s="115">
        <f t="shared" si="166"/>
        <v>0</v>
      </c>
      <c r="AC221" s="115">
        <f t="shared" si="166"/>
        <v>0</v>
      </c>
      <c r="AD221" s="115">
        <f t="shared" si="166"/>
        <v>0</v>
      </c>
      <c r="AE221" s="115">
        <f t="shared" si="166"/>
        <v>0</v>
      </c>
      <c r="AF221" s="115">
        <f t="shared" si="166"/>
        <v>0</v>
      </c>
      <c r="AG221" s="74">
        <f t="shared" si="154"/>
        <v>0</v>
      </c>
      <c r="AH221" s="74">
        <f t="shared" si="155"/>
        <v>0</v>
      </c>
      <c r="AI221" s="115">
        <f>AI222+AI223+AI224+AI226+AI227</f>
        <v>0</v>
      </c>
      <c r="AJ221" s="115">
        <f>AJ222+AJ223+AJ224+AJ226+AJ227</f>
        <v>0</v>
      </c>
      <c r="AK221" s="115">
        <f t="shared" ref="AK221:AN221" si="167">AK222+AK223+AK224+AK226+AK227</f>
        <v>0</v>
      </c>
      <c r="AL221" s="115">
        <f t="shared" si="167"/>
        <v>0</v>
      </c>
      <c r="AM221" s="115">
        <f t="shared" si="167"/>
        <v>0</v>
      </c>
      <c r="AN221" s="115">
        <f t="shared" si="167"/>
        <v>0</v>
      </c>
      <c r="AO221" s="115">
        <f>AO222+AO223+AO224+AO226+AO227</f>
        <v>0</v>
      </c>
    </row>
    <row r="222" spans="1:41" ht="21" x14ac:dyDescent="0.15">
      <c r="A222" s="63" t="s">
        <v>1343</v>
      </c>
      <c r="B222" s="101" t="s">
        <v>519</v>
      </c>
      <c r="C222" s="388" t="s">
        <v>517</v>
      </c>
      <c r="D222" s="387" t="s">
        <v>949</v>
      </c>
      <c r="E222" s="115"/>
      <c r="F222" s="115"/>
      <c r="G222" s="115"/>
      <c r="H222" s="115"/>
      <c r="I222" s="74">
        <f t="shared" si="152"/>
        <v>0</v>
      </c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74">
        <f t="shared" si="153"/>
        <v>0</v>
      </c>
      <c r="U222" s="115"/>
      <c r="V222" s="115"/>
      <c r="W222" s="115"/>
      <c r="X222" s="115"/>
      <c r="Y222" s="115"/>
      <c r="Z222" s="115"/>
      <c r="AA222" s="95"/>
      <c r="AB222" s="95"/>
      <c r="AC222" s="95"/>
      <c r="AD222" s="95"/>
      <c r="AE222" s="95"/>
      <c r="AF222" s="95"/>
      <c r="AG222" s="74">
        <f t="shared" si="154"/>
        <v>0</v>
      </c>
      <c r="AH222" s="74">
        <f t="shared" si="155"/>
        <v>0</v>
      </c>
      <c r="AI222" s="95"/>
      <c r="AJ222" s="115"/>
      <c r="AK222" s="95"/>
      <c r="AL222" s="95"/>
      <c r="AM222" s="95"/>
      <c r="AN222" s="95"/>
      <c r="AO222" s="95"/>
    </row>
    <row r="223" spans="1:41" x14ac:dyDescent="0.15">
      <c r="A223" s="63" t="s">
        <v>1344</v>
      </c>
      <c r="B223" s="101" t="s">
        <v>961</v>
      </c>
      <c r="C223" s="388" t="s">
        <v>959</v>
      </c>
      <c r="D223" s="272" t="s">
        <v>960</v>
      </c>
      <c r="E223" s="115"/>
      <c r="F223" s="115"/>
      <c r="G223" s="115"/>
      <c r="H223" s="115"/>
      <c r="I223" s="74">
        <f t="shared" si="152"/>
        <v>0</v>
      </c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74">
        <f t="shared" si="153"/>
        <v>0</v>
      </c>
      <c r="U223" s="115"/>
      <c r="V223" s="115"/>
      <c r="W223" s="115"/>
      <c r="X223" s="115"/>
      <c r="Y223" s="115"/>
      <c r="Z223" s="115"/>
      <c r="AA223" s="95"/>
      <c r="AB223" s="95"/>
      <c r="AC223" s="95"/>
      <c r="AD223" s="95"/>
      <c r="AE223" s="95"/>
      <c r="AF223" s="95"/>
      <c r="AG223" s="74">
        <f t="shared" si="154"/>
        <v>0</v>
      </c>
      <c r="AH223" s="74">
        <f t="shared" si="155"/>
        <v>0</v>
      </c>
      <c r="AI223" s="95"/>
      <c r="AJ223" s="115"/>
      <c r="AK223" s="95"/>
      <c r="AL223" s="95"/>
      <c r="AM223" s="95"/>
      <c r="AN223" s="95"/>
      <c r="AO223" s="95"/>
    </row>
    <row r="224" spans="1:41" s="194" customFormat="1" x14ac:dyDescent="0.15">
      <c r="A224" s="63" t="s">
        <v>1198</v>
      </c>
      <c r="B224" s="101" t="s">
        <v>1199</v>
      </c>
      <c r="C224" s="388" t="s">
        <v>1200</v>
      </c>
      <c r="D224" s="272" t="s">
        <v>1201</v>
      </c>
      <c r="E224" s="115"/>
      <c r="F224" s="115"/>
      <c r="G224" s="115"/>
      <c r="H224" s="115"/>
      <c r="I224" s="74">
        <f t="shared" si="152"/>
        <v>0</v>
      </c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74">
        <f t="shared" si="153"/>
        <v>0</v>
      </c>
      <c r="U224" s="115"/>
      <c r="V224" s="115"/>
      <c r="W224" s="115"/>
      <c r="X224" s="115"/>
      <c r="Y224" s="115"/>
      <c r="Z224" s="115"/>
      <c r="AA224" s="95"/>
      <c r="AB224" s="95"/>
      <c r="AC224" s="95"/>
      <c r="AD224" s="95"/>
      <c r="AE224" s="95"/>
      <c r="AF224" s="95"/>
      <c r="AG224" s="74">
        <f t="shared" si="154"/>
        <v>0</v>
      </c>
      <c r="AH224" s="74">
        <f t="shared" si="155"/>
        <v>0</v>
      </c>
      <c r="AI224" s="95"/>
      <c r="AJ224" s="115"/>
      <c r="AK224" s="95"/>
      <c r="AL224" s="95"/>
      <c r="AM224" s="95"/>
      <c r="AN224" s="95"/>
      <c r="AO224" s="95"/>
    </row>
    <row r="225" spans="1:41" s="194" customFormat="1" ht="21" x14ac:dyDescent="0.15">
      <c r="A225" s="63" t="s">
        <v>1202</v>
      </c>
      <c r="B225" s="101" t="s">
        <v>1203</v>
      </c>
      <c r="C225" s="388" t="s">
        <v>1204</v>
      </c>
      <c r="D225" s="272" t="s">
        <v>1205</v>
      </c>
      <c r="E225" s="115"/>
      <c r="F225" s="115"/>
      <c r="G225" s="115"/>
      <c r="H225" s="115"/>
      <c r="I225" s="74">
        <f t="shared" si="152"/>
        <v>0</v>
      </c>
      <c r="J225" s="115" t="s">
        <v>976</v>
      </c>
      <c r="K225" s="115" t="s">
        <v>976</v>
      </c>
      <c r="L225" s="115" t="s">
        <v>976</v>
      </c>
      <c r="M225" s="115" t="s">
        <v>976</v>
      </c>
      <c r="N225" s="115" t="s">
        <v>976</v>
      </c>
      <c r="O225" s="115" t="s">
        <v>976</v>
      </c>
      <c r="P225" s="115"/>
      <c r="Q225" s="115"/>
      <c r="R225" s="115"/>
      <c r="S225" s="115"/>
      <c r="T225" s="74">
        <f t="shared" si="153"/>
        <v>0</v>
      </c>
      <c r="U225" s="115" t="s">
        <v>976</v>
      </c>
      <c r="V225" s="115" t="s">
        <v>976</v>
      </c>
      <c r="W225" s="115" t="s">
        <v>976</v>
      </c>
      <c r="X225" s="115" t="s">
        <v>976</v>
      </c>
      <c r="Y225" s="115" t="s">
        <v>976</v>
      </c>
      <c r="Z225" s="115" t="s">
        <v>976</v>
      </c>
      <c r="AA225" s="95"/>
      <c r="AB225" s="95"/>
      <c r="AC225" s="95"/>
      <c r="AD225" s="95"/>
      <c r="AE225" s="95"/>
      <c r="AF225" s="95"/>
      <c r="AG225" s="74">
        <f t="shared" si="154"/>
        <v>0</v>
      </c>
      <c r="AH225" s="74">
        <f t="shared" si="155"/>
        <v>0</v>
      </c>
      <c r="AI225" s="95" t="s">
        <v>976</v>
      </c>
      <c r="AJ225" s="115" t="s">
        <v>976</v>
      </c>
      <c r="AK225" s="95" t="s">
        <v>976</v>
      </c>
      <c r="AL225" s="95" t="s">
        <v>976</v>
      </c>
      <c r="AM225" s="95" t="s">
        <v>976</v>
      </c>
      <c r="AN225" s="95" t="s">
        <v>976</v>
      </c>
      <c r="AO225" s="95" t="s">
        <v>976</v>
      </c>
    </row>
    <row r="226" spans="1:41" s="194" customFormat="1" ht="21" x14ac:dyDescent="0.15">
      <c r="A226" s="63" t="s">
        <v>1206</v>
      </c>
      <c r="B226" s="101" t="s">
        <v>1207</v>
      </c>
      <c r="C226" s="388" t="s">
        <v>1208</v>
      </c>
      <c r="D226" s="272" t="s">
        <v>1379</v>
      </c>
      <c r="E226" s="115"/>
      <c r="F226" s="115"/>
      <c r="G226" s="115"/>
      <c r="H226" s="115"/>
      <c r="I226" s="74">
        <f t="shared" si="152"/>
        <v>0</v>
      </c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74">
        <f t="shared" si="153"/>
        <v>0</v>
      </c>
      <c r="U226" s="115"/>
      <c r="V226" s="115"/>
      <c r="W226" s="115"/>
      <c r="X226" s="115"/>
      <c r="Y226" s="115"/>
      <c r="Z226" s="115"/>
      <c r="AA226" s="95"/>
      <c r="AB226" s="95"/>
      <c r="AC226" s="95"/>
      <c r="AD226" s="95"/>
      <c r="AE226" s="95"/>
      <c r="AF226" s="95"/>
      <c r="AG226" s="74">
        <f t="shared" si="154"/>
        <v>0</v>
      </c>
      <c r="AH226" s="74">
        <f t="shared" si="155"/>
        <v>0</v>
      </c>
      <c r="AI226" s="95"/>
      <c r="AJ226" s="115"/>
      <c r="AK226" s="95"/>
      <c r="AL226" s="95"/>
      <c r="AM226" s="95"/>
      <c r="AN226" s="95"/>
      <c r="AO226" s="95"/>
    </row>
    <row r="227" spans="1:41" s="320" customFormat="1" x14ac:dyDescent="0.15">
      <c r="A227" s="63" t="s">
        <v>1861</v>
      </c>
      <c r="B227" s="101" t="s">
        <v>1987</v>
      </c>
      <c r="C227" s="388" t="s">
        <v>1988</v>
      </c>
      <c r="D227" s="272"/>
      <c r="E227" s="115"/>
      <c r="F227" s="115"/>
      <c r="G227" s="115"/>
      <c r="H227" s="115"/>
      <c r="I227" s="74">
        <f t="shared" si="152"/>
        <v>0</v>
      </c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74">
        <f t="shared" si="153"/>
        <v>0</v>
      </c>
      <c r="U227" s="115"/>
      <c r="V227" s="115"/>
      <c r="W227" s="115"/>
      <c r="X227" s="115"/>
      <c r="Y227" s="115"/>
      <c r="Z227" s="115"/>
      <c r="AA227" s="95"/>
      <c r="AB227" s="95"/>
      <c r="AC227" s="95"/>
      <c r="AD227" s="95"/>
      <c r="AE227" s="95"/>
      <c r="AF227" s="95"/>
      <c r="AG227" s="74">
        <f t="shared" si="154"/>
        <v>0</v>
      </c>
      <c r="AH227" s="74">
        <f t="shared" si="155"/>
        <v>0</v>
      </c>
      <c r="AI227" s="95"/>
      <c r="AJ227" s="115"/>
      <c r="AK227" s="95"/>
      <c r="AL227" s="95"/>
      <c r="AM227" s="95"/>
      <c r="AN227" s="95"/>
      <c r="AO227" s="95"/>
    </row>
    <row r="228" spans="1:41" s="194" customFormat="1" x14ac:dyDescent="0.15">
      <c r="A228" s="63" t="s">
        <v>734</v>
      </c>
      <c r="B228" s="101" t="s">
        <v>520</v>
      </c>
      <c r="C228" s="388" t="s">
        <v>518</v>
      </c>
      <c r="D228" s="272" t="s">
        <v>1209</v>
      </c>
      <c r="E228" s="115"/>
      <c r="F228" s="115"/>
      <c r="G228" s="115"/>
      <c r="H228" s="115"/>
      <c r="I228" s="74">
        <f t="shared" si="152"/>
        <v>0</v>
      </c>
      <c r="J228" s="221" t="s">
        <v>976</v>
      </c>
      <c r="K228" s="221" t="s">
        <v>976</v>
      </c>
      <c r="L228" s="221" t="s">
        <v>976</v>
      </c>
      <c r="M228" s="221" t="s">
        <v>976</v>
      </c>
      <c r="N228" s="221" t="s">
        <v>976</v>
      </c>
      <c r="O228" s="221" t="s">
        <v>976</v>
      </c>
      <c r="P228" s="115"/>
      <c r="Q228" s="115"/>
      <c r="R228" s="115"/>
      <c r="S228" s="115"/>
      <c r="T228" s="74">
        <f t="shared" si="153"/>
        <v>0</v>
      </c>
      <c r="U228" s="221" t="s">
        <v>976</v>
      </c>
      <c r="V228" s="221" t="s">
        <v>976</v>
      </c>
      <c r="W228" s="221" t="s">
        <v>976</v>
      </c>
      <c r="X228" s="221" t="s">
        <v>976</v>
      </c>
      <c r="Y228" s="221" t="s">
        <v>976</v>
      </c>
      <c r="Z228" s="221" t="s">
        <v>976</v>
      </c>
      <c r="AA228" s="95"/>
      <c r="AB228" s="95"/>
      <c r="AC228" s="95"/>
      <c r="AD228" s="95"/>
      <c r="AE228" s="95"/>
      <c r="AF228" s="95"/>
      <c r="AG228" s="74">
        <f t="shared" si="154"/>
        <v>0</v>
      </c>
      <c r="AH228" s="74">
        <f t="shared" si="155"/>
        <v>0</v>
      </c>
      <c r="AI228" s="342" t="s">
        <v>976</v>
      </c>
      <c r="AJ228" s="221" t="s">
        <v>976</v>
      </c>
      <c r="AK228" s="342" t="s">
        <v>976</v>
      </c>
      <c r="AL228" s="342" t="s">
        <v>976</v>
      </c>
      <c r="AM228" s="342" t="s">
        <v>976</v>
      </c>
      <c r="AN228" s="342" t="s">
        <v>976</v>
      </c>
      <c r="AO228" s="342" t="s">
        <v>976</v>
      </c>
    </row>
    <row r="229" spans="1:41" x14ac:dyDescent="0.15">
      <c r="A229" s="63" t="s">
        <v>605</v>
      </c>
      <c r="B229" s="101" t="s">
        <v>855</v>
      </c>
      <c r="C229" s="388" t="s">
        <v>792</v>
      </c>
      <c r="D229" s="387" t="s">
        <v>209</v>
      </c>
      <c r="E229" s="115">
        <f>E230+E231</f>
        <v>0</v>
      </c>
      <c r="F229" s="115">
        <f>F230+F231</f>
        <v>0</v>
      </c>
      <c r="G229" s="115">
        <f>G230+G231</f>
        <v>0</v>
      </c>
      <c r="H229" s="115">
        <f>H230+H231</f>
        <v>0</v>
      </c>
      <c r="I229" s="74">
        <f t="shared" si="152"/>
        <v>0</v>
      </c>
      <c r="J229" s="115">
        <f t="shared" ref="J229:S229" si="168">J230+J231</f>
        <v>0</v>
      </c>
      <c r="K229" s="115">
        <f>K230+K231</f>
        <v>0</v>
      </c>
      <c r="L229" s="115">
        <f t="shared" si="168"/>
        <v>0</v>
      </c>
      <c r="M229" s="115">
        <f t="shared" si="168"/>
        <v>0</v>
      </c>
      <c r="N229" s="115">
        <f t="shared" si="168"/>
        <v>0</v>
      </c>
      <c r="O229" s="115">
        <f t="shared" si="168"/>
        <v>0</v>
      </c>
      <c r="P229" s="115">
        <f t="shared" si="168"/>
        <v>0</v>
      </c>
      <c r="Q229" s="115">
        <f t="shared" si="168"/>
        <v>0</v>
      </c>
      <c r="R229" s="115">
        <f t="shared" si="168"/>
        <v>0</v>
      </c>
      <c r="S229" s="115">
        <f t="shared" si="168"/>
        <v>0</v>
      </c>
      <c r="T229" s="74">
        <f t="shared" si="153"/>
        <v>0</v>
      </c>
      <c r="U229" s="115">
        <f t="shared" ref="U229:AF229" si="169">U230+U231</f>
        <v>0</v>
      </c>
      <c r="V229" s="115">
        <f>V230+V231</f>
        <v>0</v>
      </c>
      <c r="W229" s="115">
        <f t="shared" si="169"/>
        <v>0</v>
      </c>
      <c r="X229" s="115">
        <f t="shared" si="169"/>
        <v>0</v>
      </c>
      <c r="Y229" s="115">
        <f t="shared" si="169"/>
        <v>0</v>
      </c>
      <c r="Z229" s="115">
        <f t="shared" si="169"/>
        <v>0</v>
      </c>
      <c r="AA229" s="115">
        <f t="shared" si="169"/>
        <v>0</v>
      </c>
      <c r="AB229" s="115">
        <f t="shared" si="169"/>
        <v>0</v>
      </c>
      <c r="AC229" s="115">
        <f t="shared" si="169"/>
        <v>0</v>
      </c>
      <c r="AD229" s="115">
        <f t="shared" si="169"/>
        <v>0</v>
      </c>
      <c r="AE229" s="115">
        <f t="shared" si="169"/>
        <v>0</v>
      </c>
      <c r="AF229" s="115">
        <f t="shared" si="169"/>
        <v>0</v>
      </c>
      <c r="AG229" s="74">
        <f t="shared" si="154"/>
        <v>0</v>
      </c>
      <c r="AH229" s="74">
        <f t="shared" si="155"/>
        <v>0</v>
      </c>
      <c r="AI229" s="115">
        <f t="shared" ref="AI229:AO229" si="170">AI230+AI231</f>
        <v>0</v>
      </c>
      <c r="AJ229" s="115">
        <f>AJ230+AJ231</f>
        <v>0</v>
      </c>
      <c r="AK229" s="115">
        <f t="shared" si="170"/>
        <v>0</v>
      </c>
      <c r="AL229" s="115">
        <f t="shared" si="170"/>
        <v>0</v>
      </c>
      <c r="AM229" s="115">
        <f t="shared" si="170"/>
        <v>0</v>
      </c>
      <c r="AN229" s="115">
        <f t="shared" si="170"/>
        <v>0</v>
      </c>
      <c r="AO229" s="115">
        <f t="shared" si="170"/>
        <v>0</v>
      </c>
    </row>
    <row r="230" spans="1:41" x14ac:dyDescent="0.15">
      <c r="A230" s="63" t="s">
        <v>740</v>
      </c>
      <c r="B230" s="101" t="s">
        <v>1211</v>
      </c>
      <c r="C230" s="388" t="s">
        <v>1212</v>
      </c>
      <c r="D230" s="387" t="s">
        <v>925</v>
      </c>
      <c r="E230" s="115"/>
      <c r="F230" s="115"/>
      <c r="G230" s="115"/>
      <c r="H230" s="115"/>
      <c r="I230" s="74">
        <f t="shared" si="152"/>
        <v>0</v>
      </c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74">
        <f t="shared" si="153"/>
        <v>0</v>
      </c>
      <c r="U230" s="115"/>
      <c r="V230" s="115"/>
      <c r="W230" s="115"/>
      <c r="X230" s="115"/>
      <c r="Y230" s="115"/>
      <c r="Z230" s="115"/>
      <c r="AA230" s="95"/>
      <c r="AB230" s="95"/>
      <c r="AC230" s="95"/>
      <c r="AD230" s="95"/>
      <c r="AE230" s="95"/>
      <c r="AF230" s="95"/>
      <c r="AG230" s="74">
        <f t="shared" si="154"/>
        <v>0</v>
      </c>
      <c r="AH230" s="74">
        <f t="shared" si="155"/>
        <v>0</v>
      </c>
      <c r="AI230" s="95"/>
      <c r="AJ230" s="115"/>
      <c r="AK230" s="95"/>
      <c r="AL230" s="95"/>
      <c r="AM230" s="95"/>
      <c r="AN230" s="95"/>
      <c r="AO230" s="95"/>
    </row>
    <row r="231" spans="1:41" s="320" customFormat="1" x14ac:dyDescent="0.15">
      <c r="A231" s="63" t="s">
        <v>1862</v>
      </c>
      <c r="B231" s="101" t="s">
        <v>1989</v>
      </c>
      <c r="C231" s="388" t="s">
        <v>1990</v>
      </c>
      <c r="D231" s="272" t="s">
        <v>1863</v>
      </c>
      <c r="E231" s="115"/>
      <c r="F231" s="115"/>
      <c r="G231" s="115"/>
      <c r="H231" s="115"/>
      <c r="I231" s="74">
        <f t="shared" si="152"/>
        <v>0</v>
      </c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74">
        <f t="shared" si="153"/>
        <v>0</v>
      </c>
      <c r="U231" s="115"/>
      <c r="V231" s="115"/>
      <c r="W231" s="115"/>
      <c r="X231" s="115"/>
      <c r="Y231" s="115"/>
      <c r="Z231" s="115"/>
      <c r="AA231" s="95"/>
      <c r="AB231" s="95"/>
      <c r="AC231" s="95"/>
      <c r="AD231" s="95"/>
      <c r="AE231" s="95"/>
      <c r="AF231" s="95"/>
      <c r="AG231" s="74">
        <f t="shared" si="154"/>
        <v>0</v>
      </c>
      <c r="AH231" s="74">
        <f t="shared" si="155"/>
        <v>0</v>
      </c>
      <c r="AI231" s="95"/>
      <c r="AJ231" s="115"/>
      <c r="AK231" s="95"/>
      <c r="AL231" s="95"/>
      <c r="AM231" s="95"/>
      <c r="AN231" s="95"/>
      <c r="AO231" s="95"/>
    </row>
    <row r="232" spans="1:41" ht="21" x14ac:dyDescent="0.15">
      <c r="A232" s="63" t="s">
        <v>606</v>
      </c>
      <c r="B232" s="101" t="s">
        <v>856</v>
      </c>
      <c r="C232" s="388" t="s">
        <v>793</v>
      </c>
      <c r="D232" s="387" t="s">
        <v>926</v>
      </c>
      <c r="E232" s="115"/>
      <c r="F232" s="115"/>
      <c r="G232" s="115"/>
      <c r="H232" s="115"/>
      <c r="I232" s="74">
        <f t="shared" si="152"/>
        <v>0</v>
      </c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74">
        <f t="shared" si="153"/>
        <v>0</v>
      </c>
      <c r="U232" s="115"/>
      <c r="V232" s="115"/>
      <c r="W232" s="115"/>
      <c r="X232" s="115"/>
      <c r="Y232" s="115"/>
      <c r="Z232" s="115"/>
      <c r="AA232" s="95"/>
      <c r="AB232" s="95"/>
      <c r="AC232" s="95"/>
      <c r="AD232" s="95"/>
      <c r="AE232" s="95"/>
      <c r="AF232" s="95"/>
      <c r="AG232" s="74">
        <f t="shared" si="154"/>
        <v>0</v>
      </c>
      <c r="AH232" s="74">
        <f t="shared" si="155"/>
        <v>0</v>
      </c>
      <c r="AI232" s="95"/>
      <c r="AJ232" s="115"/>
      <c r="AK232" s="95"/>
      <c r="AL232" s="95"/>
      <c r="AM232" s="95"/>
      <c r="AN232" s="95"/>
      <c r="AO232" s="95"/>
    </row>
    <row r="233" spans="1:41" x14ac:dyDescent="0.15">
      <c r="A233" s="63" t="s">
        <v>1327</v>
      </c>
      <c r="B233" s="101" t="s">
        <v>1213</v>
      </c>
      <c r="C233" s="388" t="s">
        <v>1214</v>
      </c>
      <c r="D233" s="387" t="s">
        <v>927</v>
      </c>
      <c r="E233" s="115">
        <f>E234+E235</f>
        <v>0</v>
      </c>
      <c r="F233" s="115">
        <f>F234+F235</f>
        <v>0</v>
      </c>
      <c r="G233" s="115">
        <f>G234+G235</f>
        <v>0</v>
      </c>
      <c r="H233" s="115">
        <f>H234+H235</f>
        <v>0</v>
      </c>
      <c r="I233" s="74">
        <f t="shared" si="152"/>
        <v>0</v>
      </c>
      <c r="J233" s="115">
        <f t="shared" ref="J233:S233" si="171">J234+J235</f>
        <v>0</v>
      </c>
      <c r="K233" s="115">
        <f>K234+K235</f>
        <v>0</v>
      </c>
      <c r="L233" s="115">
        <f t="shared" si="171"/>
        <v>0</v>
      </c>
      <c r="M233" s="115">
        <f t="shared" si="171"/>
        <v>0</v>
      </c>
      <c r="N233" s="115">
        <f t="shared" si="171"/>
        <v>0</v>
      </c>
      <c r="O233" s="115">
        <f t="shared" si="171"/>
        <v>0</v>
      </c>
      <c r="P233" s="115">
        <f t="shared" si="171"/>
        <v>0</v>
      </c>
      <c r="Q233" s="115">
        <f t="shared" si="171"/>
        <v>0</v>
      </c>
      <c r="R233" s="115">
        <f t="shared" si="171"/>
        <v>0</v>
      </c>
      <c r="S233" s="115">
        <f t="shared" si="171"/>
        <v>0</v>
      </c>
      <c r="T233" s="74">
        <f t="shared" si="153"/>
        <v>0</v>
      </c>
      <c r="U233" s="115">
        <f t="shared" ref="U233:AF233" si="172">U234+U235</f>
        <v>0</v>
      </c>
      <c r="V233" s="115">
        <f>V234+V235</f>
        <v>0</v>
      </c>
      <c r="W233" s="115">
        <f t="shared" si="172"/>
        <v>0</v>
      </c>
      <c r="X233" s="115">
        <f t="shared" si="172"/>
        <v>0</v>
      </c>
      <c r="Y233" s="115">
        <f t="shared" si="172"/>
        <v>0</v>
      </c>
      <c r="Z233" s="115">
        <f t="shared" si="172"/>
        <v>0</v>
      </c>
      <c r="AA233" s="115">
        <f t="shared" si="172"/>
        <v>0</v>
      </c>
      <c r="AB233" s="115">
        <f t="shared" si="172"/>
        <v>0</v>
      </c>
      <c r="AC233" s="115">
        <f t="shared" si="172"/>
        <v>0</v>
      </c>
      <c r="AD233" s="115">
        <f t="shared" si="172"/>
        <v>0</v>
      </c>
      <c r="AE233" s="115">
        <f t="shared" si="172"/>
        <v>0</v>
      </c>
      <c r="AF233" s="115">
        <f t="shared" si="172"/>
        <v>0</v>
      </c>
      <c r="AG233" s="74">
        <f t="shared" si="154"/>
        <v>0</v>
      </c>
      <c r="AH233" s="74">
        <f t="shared" si="155"/>
        <v>0</v>
      </c>
      <c r="AI233" s="115">
        <f t="shared" ref="AI233:AO233" si="173">AI234+AI235</f>
        <v>0</v>
      </c>
      <c r="AJ233" s="115">
        <f>AJ234+AJ235</f>
        <v>0</v>
      </c>
      <c r="AK233" s="115">
        <f t="shared" si="173"/>
        <v>0</v>
      </c>
      <c r="AL233" s="115">
        <f t="shared" si="173"/>
        <v>0</v>
      </c>
      <c r="AM233" s="115">
        <f t="shared" si="173"/>
        <v>0</v>
      </c>
      <c r="AN233" s="115">
        <f t="shared" si="173"/>
        <v>0</v>
      </c>
      <c r="AO233" s="115">
        <f t="shared" si="173"/>
        <v>0</v>
      </c>
    </row>
    <row r="234" spans="1:41" x14ac:dyDescent="0.15">
      <c r="A234" s="63" t="s">
        <v>1210</v>
      </c>
      <c r="B234" s="101" t="s">
        <v>1215</v>
      </c>
      <c r="C234" s="388" t="s">
        <v>1216</v>
      </c>
      <c r="D234" s="387" t="s">
        <v>928</v>
      </c>
      <c r="E234" s="115"/>
      <c r="F234" s="115"/>
      <c r="G234" s="115"/>
      <c r="H234" s="115"/>
      <c r="I234" s="74">
        <f t="shared" si="152"/>
        <v>0</v>
      </c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74">
        <f t="shared" si="153"/>
        <v>0</v>
      </c>
      <c r="U234" s="115"/>
      <c r="V234" s="115"/>
      <c r="W234" s="115"/>
      <c r="X234" s="115"/>
      <c r="Y234" s="115"/>
      <c r="Z234" s="115"/>
      <c r="AA234" s="95"/>
      <c r="AB234" s="95"/>
      <c r="AC234" s="95"/>
      <c r="AD234" s="95"/>
      <c r="AE234" s="95"/>
      <c r="AF234" s="95"/>
      <c r="AG234" s="74">
        <f t="shared" si="154"/>
        <v>0</v>
      </c>
      <c r="AH234" s="74">
        <f t="shared" si="155"/>
        <v>0</v>
      </c>
      <c r="AI234" s="95"/>
      <c r="AJ234" s="115"/>
      <c r="AK234" s="95"/>
      <c r="AL234" s="95"/>
      <c r="AM234" s="95"/>
      <c r="AN234" s="95"/>
      <c r="AO234" s="95"/>
    </row>
    <row r="235" spans="1:41" s="320" customFormat="1" x14ac:dyDescent="0.15">
      <c r="A235" s="63" t="s">
        <v>1864</v>
      </c>
      <c r="B235" s="101" t="s">
        <v>1991</v>
      </c>
      <c r="C235" s="388" t="s">
        <v>1993</v>
      </c>
      <c r="D235" s="272" t="s">
        <v>1865</v>
      </c>
      <c r="E235" s="115"/>
      <c r="F235" s="115"/>
      <c r="G235" s="115"/>
      <c r="H235" s="115"/>
      <c r="I235" s="74">
        <f t="shared" si="152"/>
        <v>0</v>
      </c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74">
        <f t="shared" si="153"/>
        <v>0</v>
      </c>
      <c r="U235" s="115"/>
      <c r="V235" s="115"/>
      <c r="W235" s="115"/>
      <c r="X235" s="115"/>
      <c r="Y235" s="115"/>
      <c r="Z235" s="115"/>
      <c r="AA235" s="95"/>
      <c r="AB235" s="95"/>
      <c r="AC235" s="95"/>
      <c r="AD235" s="95"/>
      <c r="AE235" s="95"/>
      <c r="AF235" s="95"/>
      <c r="AG235" s="74">
        <f t="shared" si="154"/>
        <v>0</v>
      </c>
      <c r="AH235" s="74">
        <f t="shared" si="155"/>
        <v>0</v>
      </c>
      <c r="AI235" s="95"/>
      <c r="AJ235" s="115"/>
      <c r="AK235" s="95"/>
      <c r="AL235" s="95"/>
      <c r="AM235" s="95"/>
      <c r="AN235" s="95"/>
      <c r="AO235" s="95"/>
    </row>
    <row r="236" spans="1:41" s="320" customFormat="1" x14ac:dyDescent="0.15">
      <c r="A236" s="63" t="s">
        <v>1858</v>
      </c>
      <c r="B236" s="101" t="s">
        <v>1992</v>
      </c>
      <c r="C236" s="388" t="s">
        <v>1994</v>
      </c>
      <c r="D236" s="272"/>
      <c r="E236" s="115"/>
      <c r="F236" s="115"/>
      <c r="G236" s="115"/>
      <c r="H236" s="115"/>
      <c r="I236" s="74">
        <f t="shared" si="152"/>
        <v>0</v>
      </c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74">
        <f t="shared" si="153"/>
        <v>0</v>
      </c>
      <c r="U236" s="115"/>
      <c r="V236" s="115"/>
      <c r="W236" s="115"/>
      <c r="X236" s="115"/>
      <c r="Y236" s="115"/>
      <c r="Z236" s="115"/>
      <c r="AA236" s="95"/>
      <c r="AB236" s="95"/>
      <c r="AC236" s="95"/>
      <c r="AD236" s="95"/>
      <c r="AE236" s="95"/>
      <c r="AF236" s="95"/>
      <c r="AG236" s="74">
        <f t="shared" si="154"/>
        <v>0</v>
      </c>
      <c r="AH236" s="74">
        <f t="shared" si="155"/>
        <v>0</v>
      </c>
      <c r="AI236" s="95"/>
      <c r="AJ236" s="115"/>
      <c r="AK236" s="95"/>
      <c r="AL236" s="95"/>
      <c r="AM236" s="95"/>
      <c r="AN236" s="95"/>
      <c r="AO236" s="95"/>
    </row>
    <row r="237" spans="1:41" x14ac:dyDescent="0.15">
      <c r="A237" s="82" t="s">
        <v>512</v>
      </c>
      <c r="B237" s="101" t="s">
        <v>379</v>
      </c>
      <c r="C237" s="388" t="s">
        <v>211</v>
      </c>
      <c r="D237" s="389" t="s">
        <v>525</v>
      </c>
      <c r="E237" s="454">
        <f>E238+E239+E240+E241+E242+E245+E246+E247</f>
        <v>0</v>
      </c>
      <c r="F237" s="454">
        <f>F238+F239+F240+F241+F242+F245+F246+F247</f>
        <v>0</v>
      </c>
      <c r="G237" s="454">
        <f>G238+G239+G240+G241+G242+G245+G246+G247</f>
        <v>0</v>
      </c>
      <c r="H237" s="454">
        <f>H238+H239+H240+H241+H242+H245+H246+H247</f>
        <v>0</v>
      </c>
      <c r="I237" s="455">
        <f t="shared" si="152"/>
        <v>0</v>
      </c>
      <c r="J237" s="454">
        <f>J238+J239+J240+J241+J242+J245+J247</f>
        <v>0</v>
      </c>
      <c r="K237" s="454">
        <f>K238+K239+K240+K241+K242+K245+K247</f>
        <v>0</v>
      </c>
      <c r="L237" s="454">
        <f t="shared" ref="L237:O237" si="174">L238+L239+L240+L241+L242+L245+L247</f>
        <v>0</v>
      </c>
      <c r="M237" s="454">
        <f t="shared" si="174"/>
        <v>0</v>
      </c>
      <c r="N237" s="454">
        <f t="shared" si="174"/>
        <v>0</v>
      </c>
      <c r="O237" s="454">
        <f t="shared" si="174"/>
        <v>0</v>
      </c>
      <c r="P237" s="454">
        <f>P238+P239+P240+P241+P242+P245+P246+P247</f>
        <v>0</v>
      </c>
      <c r="Q237" s="454">
        <f t="shared" ref="Q237:S237" si="175">Q238+Q239+Q240+Q241+Q242+Q245+Q246+Q247</f>
        <v>0</v>
      </c>
      <c r="R237" s="454">
        <f t="shared" si="175"/>
        <v>0</v>
      </c>
      <c r="S237" s="454">
        <f t="shared" si="175"/>
        <v>0</v>
      </c>
      <c r="T237" s="455">
        <f t="shared" si="153"/>
        <v>0</v>
      </c>
      <c r="U237" s="454">
        <f>U238+U239+U240+U241+U242+U245+U247</f>
        <v>0</v>
      </c>
      <c r="V237" s="454">
        <f>V238+V239+V240+V241+V242+V245+V247</f>
        <v>0</v>
      </c>
      <c r="W237" s="454">
        <f t="shared" ref="W237:Z237" si="176">W238+W239+W240+W241+W242+W245+W247</f>
        <v>0</v>
      </c>
      <c r="X237" s="454">
        <f t="shared" si="176"/>
        <v>0</v>
      </c>
      <c r="Y237" s="454">
        <f t="shared" si="176"/>
        <v>0</v>
      </c>
      <c r="Z237" s="454">
        <f t="shared" si="176"/>
        <v>0</v>
      </c>
      <c r="AA237" s="454">
        <f t="shared" ref="AA237:AF237" si="177">AA238+AA239+AA240+AA241+AA242+AA245+AA246+AA247</f>
        <v>0</v>
      </c>
      <c r="AB237" s="454">
        <f t="shared" si="177"/>
        <v>0</v>
      </c>
      <c r="AC237" s="454">
        <f t="shared" si="177"/>
        <v>0</v>
      </c>
      <c r="AD237" s="454">
        <f t="shared" si="177"/>
        <v>0</v>
      </c>
      <c r="AE237" s="454">
        <f t="shared" si="177"/>
        <v>0</v>
      </c>
      <c r="AF237" s="454">
        <f t="shared" si="177"/>
        <v>0</v>
      </c>
      <c r="AG237" s="455">
        <f t="shared" si="154"/>
        <v>0</v>
      </c>
      <c r="AH237" s="455">
        <f t="shared" si="155"/>
        <v>0</v>
      </c>
      <c r="AI237" s="454">
        <f>AI238+AI239+AI240+AI241+AI242+AI245+AI247</f>
        <v>0</v>
      </c>
      <c r="AJ237" s="454">
        <f>AJ238+AJ239+AJ240+AJ241+AJ242+AJ245+AJ247</f>
        <v>0</v>
      </c>
      <c r="AK237" s="454">
        <f t="shared" ref="AK237:AO237" si="178">AK238+AK239+AK240+AK241+AK242+AK245+AK247</f>
        <v>0</v>
      </c>
      <c r="AL237" s="454">
        <f t="shared" si="178"/>
        <v>0</v>
      </c>
      <c r="AM237" s="454">
        <f t="shared" si="178"/>
        <v>0</v>
      </c>
      <c r="AN237" s="454">
        <f t="shared" si="178"/>
        <v>0</v>
      </c>
      <c r="AO237" s="454">
        <f t="shared" si="178"/>
        <v>0</v>
      </c>
    </row>
    <row r="238" spans="1:41" s="194" customFormat="1" x14ac:dyDescent="0.15">
      <c r="A238" s="63" t="s">
        <v>1217</v>
      </c>
      <c r="B238" s="101" t="s">
        <v>380</v>
      </c>
      <c r="C238" s="388" t="s">
        <v>266</v>
      </c>
      <c r="D238" s="387" t="s">
        <v>1218</v>
      </c>
      <c r="E238" s="115"/>
      <c r="F238" s="115"/>
      <c r="G238" s="115"/>
      <c r="H238" s="115"/>
      <c r="I238" s="74">
        <f t="shared" si="152"/>
        <v>0</v>
      </c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74">
        <f t="shared" si="153"/>
        <v>0</v>
      </c>
      <c r="U238" s="115"/>
      <c r="V238" s="115"/>
      <c r="W238" s="115"/>
      <c r="X238" s="115"/>
      <c r="Y238" s="115"/>
      <c r="Z238" s="115"/>
      <c r="AA238" s="95"/>
      <c r="AB238" s="95"/>
      <c r="AC238" s="95"/>
      <c r="AD238" s="95"/>
      <c r="AE238" s="95"/>
      <c r="AF238" s="95"/>
      <c r="AG238" s="74">
        <f t="shared" si="154"/>
        <v>0</v>
      </c>
      <c r="AH238" s="74">
        <f t="shared" si="155"/>
        <v>0</v>
      </c>
      <c r="AI238" s="95"/>
      <c r="AJ238" s="115"/>
      <c r="AK238" s="95"/>
      <c r="AL238" s="95"/>
      <c r="AM238" s="95"/>
      <c r="AN238" s="95"/>
      <c r="AO238" s="95"/>
    </row>
    <row r="239" spans="1:41" s="194" customFormat="1" x14ac:dyDescent="0.15">
      <c r="A239" s="63" t="s">
        <v>1219</v>
      </c>
      <c r="B239" s="101" t="s">
        <v>381</v>
      </c>
      <c r="C239" s="388" t="s">
        <v>267</v>
      </c>
      <c r="D239" s="387" t="s">
        <v>1221</v>
      </c>
      <c r="E239" s="115"/>
      <c r="F239" s="115"/>
      <c r="G239" s="115"/>
      <c r="H239" s="115"/>
      <c r="I239" s="74">
        <f t="shared" si="152"/>
        <v>0</v>
      </c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74">
        <f t="shared" si="153"/>
        <v>0</v>
      </c>
      <c r="U239" s="115"/>
      <c r="V239" s="115"/>
      <c r="W239" s="115"/>
      <c r="X239" s="115"/>
      <c r="Y239" s="115"/>
      <c r="Z239" s="115"/>
      <c r="AA239" s="95"/>
      <c r="AB239" s="95"/>
      <c r="AC239" s="95"/>
      <c r="AD239" s="95"/>
      <c r="AE239" s="95"/>
      <c r="AF239" s="95"/>
      <c r="AG239" s="74">
        <f t="shared" si="154"/>
        <v>0</v>
      </c>
      <c r="AH239" s="74">
        <f t="shared" si="155"/>
        <v>0</v>
      </c>
      <c r="AI239" s="95"/>
      <c r="AJ239" s="115"/>
      <c r="AK239" s="95"/>
      <c r="AL239" s="95"/>
      <c r="AM239" s="95"/>
      <c r="AN239" s="95"/>
      <c r="AO239" s="95"/>
    </row>
    <row r="240" spans="1:41" s="194" customFormat="1" x14ac:dyDescent="0.15">
      <c r="A240" s="63" t="s">
        <v>1220</v>
      </c>
      <c r="B240" s="101" t="s">
        <v>382</v>
      </c>
      <c r="C240" s="388" t="s">
        <v>304</v>
      </c>
      <c r="D240" s="387" t="s">
        <v>1222</v>
      </c>
      <c r="E240" s="115"/>
      <c r="F240" s="115"/>
      <c r="G240" s="115"/>
      <c r="H240" s="115"/>
      <c r="I240" s="74">
        <f t="shared" si="152"/>
        <v>0</v>
      </c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74">
        <f t="shared" si="153"/>
        <v>0</v>
      </c>
      <c r="U240" s="115"/>
      <c r="V240" s="115"/>
      <c r="W240" s="115"/>
      <c r="X240" s="115"/>
      <c r="Y240" s="115"/>
      <c r="Z240" s="115"/>
      <c r="AA240" s="95"/>
      <c r="AB240" s="95"/>
      <c r="AC240" s="95"/>
      <c r="AD240" s="95"/>
      <c r="AE240" s="95"/>
      <c r="AF240" s="95"/>
      <c r="AG240" s="74">
        <f t="shared" si="154"/>
        <v>0</v>
      </c>
      <c r="AH240" s="74">
        <f t="shared" si="155"/>
        <v>0</v>
      </c>
      <c r="AI240" s="95"/>
      <c r="AJ240" s="115"/>
      <c r="AK240" s="95"/>
      <c r="AL240" s="95"/>
      <c r="AM240" s="95"/>
      <c r="AN240" s="95"/>
      <c r="AO240" s="95"/>
    </row>
    <row r="241" spans="1:41" s="194" customFormat="1" x14ac:dyDescent="0.15">
      <c r="A241" s="453" t="s">
        <v>2236</v>
      </c>
      <c r="B241" s="417" t="s">
        <v>2238</v>
      </c>
      <c r="C241" s="447" t="s">
        <v>42</v>
      </c>
      <c r="D241" s="424" t="s">
        <v>2237</v>
      </c>
      <c r="E241" s="115"/>
      <c r="F241" s="115"/>
      <c r="G241" s="115"/>
      <c r="H241" s="115"/>
      <c r="I241" s="455">
        <f t="shared" si="152"/>
        <v>0</v>
      </c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455">
        <f t="shared" si="153"/>
        <v>0</v>
      </c>
      <c r="U241" s="115"/>
      <c r="V241" s="115"/>
      <c r="W241" s="115"/>
      <c r="X241" s="115"/>
      <c r="Y241" s="115"/>
      <c r="Z241" s="115"/>
      <c r="AA241" s="95"/>
      <c r="AB241" s="95"/>
      <c r="AC241" s="95"/>
      <c r="AD241" s="95"/>
      <c r="AE241" s="95"/>
      <c r="AF241" s="95"/>
      <c r="AG241" s="455">
        <f t="shared" si="154"/>
        <v>0</v>
      </c>
      <c r="AH241" s="455">
        <f t="shared" si="155"/>
        <v>0</v>
      </c>
      <c r="AI241" s="95"/>
      <c r="AJ241" s="115"/>
      <c r="AK241" s="95"/>
      <c r="AL241" s="95"/>
      <c r="AM241" s="95"/>
      <c r="AN241" s="95"/>
      <c r="AO241" s="95"/>
    </row>
    <row r="242" spans="1:41" x14ac:dyDescent="0.15">
      <c r="A242" s="63" t="s">
        <v>1223</v>
      </c>
      <c r="B242" s="101" t="s">
        <v>43</v>
      </c>
      <c r="C242" s="388" t="s">
        <v>45</v>
      </c>
      <c r="D242" s="387" t="s">
        <v>664</v>
      </c>
      <c r="E242" s="115">
        <f>E243+E244</f>
        <v>0</v>
      </c>
      <c r="F242" s="115">
        <f>F243+F244</f>
        <v>0</v>
      </c>
      <c r="G242" s="115">
        <f>G243+G244</f>
        <v>0</v>
      </c>
      <c r="H242" s="115">
        <f>H243+H244</f>
        <v>0</v>
      </c>
      <c r="I242" s="74">
        <f t="shared" si="152"/>
        <v>0</v>
      </c>
      <c r="J242" s="115">
        <f t="shared" ref="J242:S242" si="179">J243+J244</f>
        <v>0</v>
      </c>
      <c r="K242" s="115">
        <f>K243+K244</f>
        <v>0</v>
      </c>
      <c r="L242" s="115">
        <f t="shared" si="179"/>
        <v>0</v>
      </c>
      <c r="M242" s="115">
        <f t="shared" si="179"/>
        <v>0</v>
      </c>
      <c r="N242" s="115">
        <f t="shared" si="179"/>
        <v>0</v>
      </c>
      <c r="O242" s="115">
        <f t="shared" si="179"/>
        <v>0</v>
      </c>
      <c r="P242" s="115">
        <f t="shared" si="179"/>
        <v>0</v>
      </c>
      <c r="Q242" s="115">
        <f t="shared" si="179"/>
        <v>0</v>
      </c>
      <c r="R242" s="115">
        <f t="shared" si="179"/>
        <v>0</v>
      </c>
      <c r="S242" s="115">
        <f t="shared" si="179"/>
        <v>0</v>
      </c>
      <c r="T242" s="74">
        <f t="shared" si="153"/>
        <v>0</v>
      </c>
      <c r="U242" s="115">
        <f t="shared" ref="U242:AF242" si="180">U243+U244</f>
        <v>0</v>
      </c>
      <c r="V242" s="115">
        <f>V243+V244</f>
        <v>0</v>
      </c>
      <c r="W242" s="115">
        <f t="shared" si="180"/>
        <v>0</v>
      </c>
      <c r="X242" s="115">
        <f t="shared" si="180"/>
        <v>0</v>
      </c>
      <c r="Y242" s="115">
        <f t="shared" si="180"/>
        <v>0</v>
      </c>
      <c r="Z242" s="115">
        <f t="shared" si="180"/>
        <v>0</v>
      </c>
      <c r="AA242" s="115">
        <f t="shared" si="180"/>
        <v>0</v>
      </c>
      <c r="AB242" s="115">
        <f t="shared" si="180"/>
        <v>0</v>
      </c>
      <c r="AC242" s="115">
        <f t="shared" si="180"/>
        <v>0</v>
      </c>
      <c r="AD242" s="115">
        <f t="shared" si="180"/>
        <v>0</v>
      </c>
      <c r="AE242" s="115">
        <f t="shared" si="180"/>
        <v>0</v>
      </c>
      <c r="AF242" s="115">
        <f t="shared" si="180"/>
        <v>0</v>
      </c>
      <c r="AG242" s="74">
        <f t="shared" si="154"/>
        <v>0</v>
      </c>
      <c r="AH242" s="74">
        <f t="shared" si="155"/>
        <v>0</v>
      </c>
      <c r="AI242" s="115">
        <f t="shared" ref="AI242:AO242" si="181">AI243+AI244</f>
        <v>0</v>
      </c>
      <c r="AJ242" s="115">
        <f>AJ243+AJ244</f>
        <v>0</v>
      </c>
      <c r="AK242" s="115">
        <f t="shared" si="181"/>
        <v>0</v>
      </c>
      <c r="AL242" s="115">
        <f t="shared" si="181"/>
        <v>0</v>
      </c>
      <c r="AM242" s="115">
        <f t="shared" si="181"/>
        <v>0</v>
      </c>
      <c r="AN242" s="115">
        <f t="shared" si="181"/>
        <v>0</v>
      </c>
      <c r="AO242" s="115">
        <f t="shared" si="181"/>
        <v>0</v>
      </c>
    </row>
    <row r="243" spans="1:41" x14ac:dyDescent="0.15">
      <c r="A243" s="63" t="s">
        <v>1224</v>
      </c>
      <c r="B243" s="101" t="s">
        <v>1225</v>
      </c>
      <c r="C243" s="388" t="s">
        <v>2240</v>
      </c>
      <c r="D243" s="387" t="s">
        <v>299</v>
      </c>
      <c r="E243" s="115"/>
      <c r="F243" s="115"/>
      <c r="G243" s="115"/>
      <c r="H243" s="115"/>
      <c r="I243" s="74">
        <f t="shared" si="152"/>
        <v>0</v>
      </c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74">
        <f t="shared" si="153"/>
        <v>0</v>
      </c>
      <c r="U243" s="115"/>
      <c r="V243" s="115"/>
      <c r="W243" s="115"/>
      <c r="X243" s="115"/>
      <c r="Y243" s="115"/>
      <c r="Z243" s="115"/>
      <c r="AA243" s="95"/>
      <c r="AB243" s="95"/>
      <c r="AC243" s="95"/>
      <c r="AD243" s="95"/>
      <c r="AE243" s="95"/>
      <c r="AF243" s="95"/>
      <c r="AG243" s="74">
        <f t="shared" si="154"/>
        <v>0</v>
      </c>
      <c r="AH243" s="74">
        <f t="shared" ref="AH243:AH279" si="182">IF(AD243&gt;0,AF243/AD243,0)</f>
        <v>0</v>
      </c>
      <c r="AI243" s="95"/>
      <c r="AJ243" s="115"/>
      <c r="AK243" s="95"/>
      <c r="AL243" s="95"/>
      <c r="AM243" s="95"/>
      <c r="AN243" s="95"/>
      <c r="AO243" s="95"/>
    </row>
    <row r="244" spans="1:41" s="320" customFormat="1" x14ac:dyDescent="0.15">
      <c r="A244" s="63" t="s">
        <v>2239</v>
      </c>
      <c r="B244" s="101" t="s">
        <v>1995</v>
      </c>
      <c r="C244" s="388" t="s">
        <v>2241</v>
      </c>
      <c r="D244" s="272"/>
      <c r="E244" s="115"/>
      <c r="F244" s="115"/>
      <c r="G244" s="115"/>
      <c r="H244" s="115"/>
      <c r="I244" s="74">
        <f t="shared" si="152"/>
        <v>0</v>
      </c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74">
        <f t="shared" si="153"/>
        <v>0</v>
      </c>
      <c r="U244" s="115"/>
      <c r="V244" s="115"/>
      <c r="W244" s="115"/>
      <c r="X244" s="115"/>
      <c r="Y244" s="115"/>
      <c r="Z244" s="115"/>
      <c r="AA244" s="95"/>
      <c r="AB244" s="95"/>
      <c r="AC244" s="95"/>
      <c r="AD244" s="95"/>
      <c r="AE244" s="95"/>
      <c r="AF244" s="95"/>
      <c r="AG244" s="74">
        <f t="shared" si="154"/>
        <v>0</v>
      </c>
      <c r="AH244" s="74">
        <f t="shared" si="182"/>
        <v>0</v>
      </c>
      <c r="AI244" s="95"/>
      <c r="AJ244" s="115"/>
      <c r="AK244" s="95"/>
      <c r="AL244" s="95"/>
      <c r="AM244" s="95"/>
      <c r="AN244" s="95"/>
      <c r="AO244" s="95"/>
    </row>
    <row r="245" spans="1:41" x14ac:dyDescent="0.15">
      <c r="A245" s="63" t="s">
        <v>607</v>
      </c>
      <c r="B245" s="101" t="s">
        <v>46</v>
      </c>
      <c r="C245" s="388" t="s">
        <v>1228</v>
      </c>
      <c r="D245" s="387" t="s">
        <v>300</v>
      </c>
      <c r="E245" s="115"/>
      <c r="F245" s="115"/>
      <c r="G245" s="115"/>
      <c r="H245" s="115"/>
      <c r="I245" s="74">
        <f t="shared" si="152"/>
        <v>0</v>
      </c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74">
        <f t="shared" si="153"/>
        <v>0</v>
      </c>
      <c r="U245" s="115"/>
      <c r="V245" s="115"/>
      <c r="W245" s="115"/>
      <c r="X245" s="115"/>
      <c r="Y245" s="115"/>
      <c r="Z245" s="115"/>
      <c r="AA245" s="95"/>
      <c r="AB245" s="95"/>
      <c r="AC245" s="95"/>
      <c r="AD245" s="95"/>
      <c r="AE245" s="95"/>
      <c r="AF245" s="95"/>
      <c r="AG245" s="74">
        <f t="shared" si="154"/>
        <v>0</v>
      </c>
      <c r="AH245" s="74">
        <f t="shared" si="182"/>
        <v>0</v>
      </c>
      <c r="AI245" s="95"/>
      <c r="AJ245" s="115"/>
      <c r="AK245" s="95"/>
      <c r="AL245" s="95"/>
      <c r="AM245" s="95"/>
      <c r="AN245" s="95"/>
      <c r="AO245" s="95"/>
    </row>
    <row r="246" spans="1:41" x14ac:dyDescent="0.15">
      <c r="A246" s="63" t="s">
        <v>608</v>
      </c>
      <c r="B246" s="101" t="s">
        <v>1227</v>
      </c>
      <c r="C246" s="388" t="s">
        <v>1997</v>
      </c>
      <c r="D246" s="387" t="s">
        <v>526</v>
      </c>
      <c r="E246" s="115"/>
      <c r="F246" s="115"/>
      <c r="G246" s="115"/>
      <c r="H246" s="115"/>
      <c r="I246" s="74">
        <f t="shared" si="152"/>
        <v>0</v>
      </c>
      <c r="J246" s="115" t="s">
        <v>976</v>
      </c>
      <c r="K246" s="115" t="s">
        <v>976</v>
      </c>
      <c r="L246" s="115" t="s">
        <v>976</v>
      </c>
      <c r="M246" s="115" t="s">
        <v>976</v>
      </c>
      <c r="N246" s="115" t="s">
        <v>976</v>
      </c>
      <c r="O246" s="115" t="s">
        <v>976</v>
      </c>
      <c r="P246" s="115"/>
      <c r="Q246" s="115"/>
      <c r="R246" s="115"/>
      <c r="S246" s="115"/>
      <c r="T246" s="74">
        <f t="shared" si="153"/>
        <v>0</v>
      </c>
      <c r="U246" s="115" t="s">
        <v>976</v>
      </c>
      <c r="V246" s="115" t="s">
        <v>976</v>
      </c>
      <c r="W246" s="115" t="s">
        <v>976</v>
      </c>
      <c r="X246" s="115" t="s">
        <v>976</v>
      </c>
      <c r="Y246" s="115" t="s">
        <v>976</v>
      </c>
      <c r="Z246" s="115" t="s">
        <v>976</v>
      </c>
      <c r="AA246" s="95"/>
      <c r="AB246" s="95"/>
      <c r="AC246" s="95"/>
      <c r="AD246" s="95"/>
      <c r="AE246" s="95"/>
      <c r="AF246" s="95"/>
      <c r="AG246" s="74">
        <f t="shared" si="154"/>
        <v>0</v>
      </c>
      <c r="AH246" s="74">
        <f t="shared" si="182"/>
        <v>0</v>
      </c>
      <c r="AI246" s="95" t="s">
        <v>976</v>
      </c>
      <c r="AJ246" s="115" t="s">
        <v>976</v>
      </c>
      <c r="AK246" s="95" t="s">
        <v>976</v>
      </c>
      <c r="AL246" s="95" t="s">
        <v>976</v>
      </c>
      <c r="AM246" s="95" t="s">
        <v>976</v>
      </c>
      <c r="AN246" s="95" t="s">
        <v>976</v>
      </c>
      <c r="AO246" s="95" t="s">
        <v>976</v>
      </c>
    </row>
    <row r="247" spans="1:41" s="320" customFormat="1" x14ac:dyDescent="0.15">
      <c r="A247" s="63" t="s">
        <v>1866</v>
      </c>
      <c r="B247" s="101" t="s">
        <v>1996</v>
      </c>
      <c r="C247" s="388" t="s">
        <v>2242</v>
      </c>
      <c r="D247" s="272"/>
      <c r="E247" s="115"/>
      <c r="F247" s="115"/>
      <c r="G247" s="115"/>
      <c r="H247" s="115"/>
      <c r="I247" s="74">
        <f t="shared" si="152"/>
        <v>0</v>
      </c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74">
        <f t="shared" si="153"/>
        <v>0</v>
      </c>
      <c r="U247" s="115"/>
      <c r="V247" s="115"/>
      <c r="W247" s="115"/>
      <c r="X247" s="115"/>
      <c r="Y247" s="115"/>
      <c r="Z247" s="115"/>
      <c r="AA247" s="95"/>
      <c r="AB247" s="95"/>
      <c r="AC247" s="95"/>
      <c r="AD247" s="95"/>
      <c r="AE247" s="95"/>
      <c r="AF247" s="95"/>
      <c r="AG247" s="74">
        <f t="shared" si="154"/>
        <v>0</v>
      </c>
      <c r="AH247" s="74">
        <f t="shared" si="182"/>
        <v>0</v>
      </c>
      <c r="AI247" s="95"/>
      <c r="AJ247" s="115"/>
      <c r="AK247" s="95"/>
      <c r="AL247" s="95"/>
      <c r="AM247" s="95"/>
      <c r="AN247" s="95"/>
      <c r="AO247" s="95"/>
    </row>
    <row r="248" spans="1:41" ht="21" x14ac:dyDescent="0.15">
      <c r="A248" s="82" t="s">
        <v>513</v>
      </c>
      <c r="B248" s="101" t="s">
        <v>383</v>
      </c>
      <c r="C248" s="388" t="s">
        <v>212</v>
      </c>
      <c r="D248" s="389" t="s">
        <v>213</v>
      </c>
      <c r="E248" s="115">
        <f>E249+E255+E258+E259+E262+E263+E264+E267</f>
        <v>0</v>
      </c>
      <c r="F248" s="115">
        <f>F249+F255+F258+F259+F262+F263+F264+F267</f>
        <v>0</v>
      </c>
      <c r="G248" s="115">
        <f>G249+G255+G258+G259+G262+G263+G264+G267</f>
        <v>0</v>
      </c>
      <c r="H248" s="115">
        <f>H249+H255+H258+H259+H262+H263+H264+H267</f>
        <v>0</v>
      </c>
      <c r="I248" s="74">
        <f t="shared" si="152"/>
        <v>0</v>
      </c>
      <c r="J248" s="115">
        <f t="shared" ref="J248:S248" si="183">J249+J255+J258+J259+J262+J263+J264+J267</f>
        <v>0</v>
      </c>
      <c r="K248" s="115">
        <f>K249+K255+K258+K259+K262+K263+K264+K267</f>
        <v>0</v>
      </c>
      <c r="L248" s="115">
        <f t="shared" si="183"/>
        <v>0</v>
      </c>
      <c r="M248" s="115">
        <f t="shared" si="183"/>
        <v>0</v>
      </c>
      <c r="N248" s="115">
        <f t="shared" si="183"/>
        <v>0</v>
      </c>
      <c r="O248" s="115">
        <f t="shared" si="183"/>
        <v>0</v>
      </c>
      <c r="P248" s="115">
        <f t="shared" si="183"/>
        <v>0</v>
      </c>
      <c r="Q248" s="115">
        <f t="shared" si="183"/>
        <v>0</v>
      </c>
      <c r="R248" s="115">
        <f t="shared" si="183"/>
        <v>0</v>
      </c>
      <c r="S248" s="115">
        <f t="shared" si="183"/>
        <v>0</v>
      </c>
      <c r="T248" s="74">
        <f t="shared" si="153"/>
        <v>0</v>
      </c>
      <c r="U248" s="115">
        <f t="shared" ref="U248:AF248" si="184">U249+U255+U258+U259+U262+U263+U264+U267</f>
        <v>0</v>
      </c>
      <c r="V248" s="115">
        <f>V249+V255+V258+V259+V262+V263+V264+V267</f>
        <v>0</v>
      </c>
      <c r="W248" s="115">
        <f t="shared" si="184"/>
        <v>0</v>
      </c>
      <c r="X248" s="115">
        <f t="shared" si="184"/>
        <v>0</v>
      </c>
      <c r="Y248" s="115">
        <f t="shared" si="184"/>
        <v>0</v>
      </c>
      <c r="Z248" s="115">
        <f t="shared" si="184"/>
        <v>0</v>
      </c>
      <c r="AA248" s="95">
        <f t="shared" si="184"/>
        <v>0</v>
      </c>
      <c r="AB248" s="95">
        <f t="shared" si="184"/>
        <v>0</v>
      </c>
      <c r="AC248" s="95">
        <f t="shared" si="184"/>
        <v>0</v>
      </c>
      <c r="AD248" s="95">
        <f t="shared" si="184"/>
        <v>0</v>
      </c>
      <c r="AE248" s="95">
        <f t="shared" si="184"/>
        <v>0</v>
      </c>
      <c r="AF248" s="95">
        <f t="shared" si="184"/>
        <v>0</v>
      </c>
      <c r="AG248" s="74">
        <f t="shared" si="154"/>
        <v>0</v>
      </c>
      <c r="AH248" s="74">
        <f t="shared" si="182"/>
        <v>0</v>
      </c>
      <c r="AI248" s="95">
        <f t="shared" ref="AI248:AO248" si="185">AI255+AI258+AI259+AI262+AI263+AI264+AI267</f>
        <v>0</v>
      </c>
      <c r="AJ248" s="115">
        <f>AJ255+AJ258+AJ259+AJ262+AJ263+AJ264+AJ267</f>
        <v>0</v>
      </c>
      <c r="AK248" s="95">
        <f t="shared" si="185"/>
        <v>0</v>
      </c>
      <c r="AL248" s="95">
        <f t="shared" si="185"/>
        <v>0</v>
      </c>
      <c r="AM248" s="95">
        <f t="shared" si="185"/>
        <v>0</v>
      </c>
      <c r="AN248" s="95">
        <f t="shared" si="185"/>
        <v>0</v>
      </c>
      <c r="AO248" s="95">
        <f t="shared" si="185"/>
        <v>0</v>
      </c>
    </row>
    <row r="249" spans="1:41" s="52" customFormat="1" x14ac:dyDescent="0.15">
      <c r="A249" s="63" t="s">
        <v>1326</v>
      </c>
      <c r="B249" s="183" t="s">
        <v>384</v>
      </c>
      <c r="C249" s="388" t="s">
        <v>244</v>
      </c>
      <c r="D249" s="387" t="s">
        <v>929</v>
      </c>
      <c r="E249" s="115">
        <f>E250+E251+E253+E254</f>
        <v>0</v>
      </c>
      <c r="F249" s="115">
        <f>F250+F251+F253+F254</f>
        <v>0</v>
      </c>
      <c r="G249" s="115">
        <f>G250+G251+G253+G254</f>
        <v>0</v>
      </c>
      <c r="H249" s="115">
        <f>H250+H251+H253+H254</f>
        <v>0</v>
      </c>
      <c r="I249" s="74">
        <f t="shared" si="152"/>
        <v>0</v>
      </c>
      <c r="J249" s="221">
        <f t="shared" ref="J249:O249" si="186">J251+J253+J254</f>
        <v>0</v>
      </c>
      <c r="K249" s="221">
        <f t="shared" si="186"/>
        <v>0</v>
      </c>
      <c r="L249" s="221">
        <f t="shared" si="186"/>
        <v>0</v>
      </c>
      <c r="M249" s="221">
        <f t="shared" si="186"/>
        <v>0</v>
      </c>
      <c r="N249" s="221">
        <f t="shared" si="186"/>
        <v>0</v>
      </c>
      <c r="O249" s="221">
        <f t="shared" si="186"/>
        <v>0</v>
      </c>
      <c r="P249" s="115">
        <f>P250+P251+P253+P254</f>
        <v>0</v>
      </c>
      <c r="Q249" s="115">
        <f>Q250+Q251+Q253+Q254</f>
        <v>0</v>
      </c>
      <c r="R249" s="115">
        <f>R250+R251+R253+R254</f>
        <v>0</v>
      </c>
      <c r="S249" s="115">
        <f>S250+S251+S253+S254</f>
        <v>0</v>
      </c>
      <c r="T249" s="74">
        <f t="shared" si="153"/>
        <v>0</v>
      </c>
      <c r="U249" s="221">
        <f>U251+U253+U254</f>
        <v>0</v>
      </c>
      <c r="V249" s="221">
        <f t="shared" ref="V249" si="187">V251+V253+V254</f>
        <v>0</v>
      </c>
      <c r="W249" s="221">
        <f>W251+W253+W254</f>
        <v>0</v>
      </c>
      <c r="X249" s="221">
        <f>X251+X253+X254</f>
        <v>0</v>
      </c>
      <c r="Y249" s="221">
        <f>Y251+Y253+Y254</f>
        <v>0</v>
      </c>
      <c r="Z249" s="221">
        <f>Z251+Z253+Z254</f>
        <v>0</v>
      </c>
      <c r="AA249" s="95">
        <f t="shared" ref="AA249:AF249" si="188">AA250+AA251+AA252+AA253+AA254</f>
        <v>0</v>
      </c>
      <c r="AB249" s="95">
        <f t="shared" si="188"/>
        <v>0</v>
      </c>
      <c r="AC249" s="95">
        <f t="shared" si="188"/>
        <v>0</v>
      </c>
      <c r="AD249" s="95">
        <f t="shared" si="188"/>
        <v>0</v>
      </c>
      <c r="AE249" s="95">
        <f t="shared" si="188"/>
        <v>0</v>
      </c>
      <c r="AF249" s="95">
        <f t="shared" si="188"/>
        <v>0</v>
      </c>
      <c r="AG249" s="74">
        <f t="shared" si="154"/>
        <v>0</v>
      </c>
      <c r="AH249" s="74">
        <f t="shared" si="182"/>
        <v>0</v>
      </c>
      <c r="AI249" s="342" t="s">
        <v>976</v>
      </c>
      <c r="AJ249" s="221" t="s">
        <v>976</v>
      </c>
      <c r="AK249" s="342" t="s">
        <v>976</v>
      </c>
      <c r="AL249" s="342" t="s">
        <v>976</v>
      </c>
      <c r="AM249" s="342" t="s">
        <v>976</v>
      </c>
      <c r="AN249" s="342" t="s">
        <v>976</v>
      </c>
      <c r="AO249" s="342" t="s">
        <v>976</v>
      </c>
    </row>
    <row r="250" spans="1:41" x14ac:dyDescent="0.15">
      <c r="A250" s="63" t="s">
        <v>741</v>
      </c>
      <c r="B250" s="101" t="s">
        <v>857</v>
      </c>
      <c r="C250" s="388" t="s">
        <v>794</v>
      </c>
      <c r="D250" s="387" t="s">
        <v>527</v>
      </c>
      <c r="E250" s="115"/>
      <c r="F250" s="115"/>
      <c r="G250" s="115"/>
      <c r="H250" s="115"/>
      <c r="I250" s="74">
        <f t="shared" si="152"/>
        <v>0</v>
      </c>
      <c r="J250" s="221" t="s">
        <v>976</v>
      </c>
      <c r="K250" s="221" t="s">
        <v>976</v>
      </c>
      <c r="L250" s="221" t="s">
        <v>976</v>
      </c>
      <c r="M250" s="221" t="s">
        <v>976</v>
      </c>
      <c r="N250" s="221" t="s">
        <v>976</v>
      </c>
      <c r="O250" s="221" t="s">
        <v>976</v>
      </c>
      <c r="P250" s="115"/>
      <c r="Q250" s="115"/>
      <c r="R250" s="115"/>
      <c r="S250" s="115"/>
      <c r="T250" s="74">
        <f t="shared" si="153"/>
        <v>0</v>
      </c>
      <c r="U250" s="221" t="s">
        <v>976</v>
      </c>
      <c r="V250" s="221" t="s">
        <v>976</v>
      </c>
      <c r="W250" s="221" t="s">
        <v>976</v>
      </c>
      <c r="X250" s="221" t="s">
        <v>976</v>
      </c>
      <c r="Y250" s="221" t="s">
        <v>976</v>
      </c>
      <c r="Z250" s="221" t="s">
        <v>976</v>
      </c>
      <c r="AA250" s="95"/>
      <c r="AB250" s="95"/>
      <c r="AC250" s="95"/>
      <c r="AD250" s="95"/>
      <c r="AE250" s="95"/>
      <c r="AF250" s="95"/>
      <c r="AG250" s="74">
        <f t="shared" si="154"/>
        <v>0</v>
      </c>
      <c r="AH250" s="74">
        <f t="shared" si="182"/>
        <v>0</v>
      </c>
      <c r="AI250" s="342" t="s">
        <v>976</v>
      </c>
      <c r="AJ250" s="221" t="s">
        <v>976</v>
      </c>
      <c r="AK250" s="342" t="s">
        <v>976</v>
      </c>
      <c r="AL250" s="342" t="s">
        <v>976</v>
      </c>
      <c r="AM250" s="342" t="s">
        <v>976</v>
      </c>
      <c r="AN250" s="342" t="s">
        <v>976</v>
      </c>
      <c r="AO250" s="342" t="s">
        <v>976</v>
      </c>
    </row>
    <row r="251" spans="1:41" ht="21" x14ac:dyDescent="0.15">
      <c r="A251" s="63" t="s">
        <v>514</v>
      </c>
      <c r="B251" s="101" t="s">
        <v>858</v>
      </c>
      <c r="C251" s="388" t="s">
        <v>795</v>
      </c>
      <c r="D251" s="387" t="s">
        <v>528</v>
      </c>
      <c r="E251" s="115"/>
      <c r="F251" s="115"/>
      <c r="G251" s="115"/>
      <c r="H251" s="115"/>
      <c r="I251" s="74">
        <f t="shared" si="152"/>
        <v>0</v>
      </c>
      <c r="J251" s="115"/>
      <c r="K251" s="115"/>
      <c r="L251" s="115"/>
      <c r="M251" s="115"/>
      <c r="N251" s="115"/>
      <c r="O251" s="115"/>
      <c r="P251" s="95"/>
      <c r="Q251" s="95"/>
      <c r="R251" s="95"/>
      <c r="S251" s="95"/>
      <c r="T251" s="74">
        <f t="shared" si="153"/>
        <v>0</v>
      </c>
      <c r="U251" s="95"/>
      <c r="V251" s="11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74">
        <f t="shared" si="154"/>
        <v>0</v>
      </c>
      <c r="AH251" s="74">
        <f t="shared" si="182"/>
        <v>0</v>
      </c>
      <c r="AI251" s="342" t="s">
        <v>976</v>
      </c>
      <c r="AJ251" s="115"/>
      <c r="AK251" s="342" t="s">
        <v>976</v>
      </c>
      <c r="AL251" s="342" t="s">
        <v>976</v>
      </c>
      <c r="AM251" s="342" t="s">
        <v>976</v>
      </c>
      <c r="AN251" s="342" t="s">
        <v>976</v>
      </c>
      <c r="AO251" s="342" t="s">
        <v>976</v>
      </c>
    </row>
    <row r="252" spans="1:41" x14ac:dyDescent="0.15">
      <c r="A252" s="63" t="s">
        <v>214</v>
      </c>
      <c r="B252" s="101" t="s">
        <v>859</v>
      </c>
      <c r="C252" s="388" t="s">
        <v>796</v>
      </c>
      <c r="D252" s="387" t="s">
        <v>529</v>
      </c>
      <c r="E252" s="221" t="s">
        <v>976</v>
      </c>
      <c r="F252" s="221" t="s">
        <v>976</v>
      </c>
      <c r="G252" s="221" t="s">
        <v>976</v>
      </c>
      <c r="H252" s="221" t="s">
        <v>976</v>
      </c>
      <c r="I252" s="221" t="s">
        <v>976</v>
      </c>
      <c r="J252" s="221" t="s">
        <v>976</v>
      </c>
      <c r="K252" s="221" t="s">
        <v>976</v>
      </c>
      <c r="L252" s="221" t="s">
        <v>976</v>
      </c>
      <c r="M252" s="221" t="s">
        <v>976</v>
      </c>
      <c r="N252" s="221" t="s">
        <v>976</v>
      </c>
      <c r="O252" s="221" t="s">
        <v>976</v>
      </c>
      <c r="P252" s="221" t="s">
        <v>976</v>
      </c>
      <c r="Q252" s="221" t="s">
        <v>976</v>
      </c>
      <c r="R252" s="221" t="s">
        <v>976</v>
      </c>
      <c r="S252" s="221" t="s">
        <v>976</v>
      </c>
      <c r="T252" s="221" t="s">
        <v>976</v>
      </c>
      <c r="U252" s="221" t="s">
        <v>976</v>
      </c>
      <c r="V252" s="221" t="s">
        <v>976</v>
      </c>
      <c r="W252" s="221" t="s">
        <v>976</v>
      </c>
      <c r="X252" s="221" t="s">
        <v>976</v>
      </c>
      <c r="Y252" s="221" t="s">
        <v>976</v>
      </c>
      <c r="Z252" s="221" t="s">
        <v>976</v>
      </c>
      <c r="AA252" s="95"/>
      <c r="AB252" s="95"/>
      <c r="AC252" s="95"/>
      <c r="AD252" s="95"/>
      <c r="AE252" s="95"/>
      <c r="AF252" s="95"/>
      <c r="AG252" s="74">
        <f t="shared" si="154"/>
        <v>0</v>
      </c>
      <c r="AH252" s="74">
        <f t="shared" si="182"/>
        <v>0</v>
      </c>
      <c r="AI252" s="342" t="s">
        <v>976</v>
      </c>
      <c r="AJ252" s="221" t="s">
        <v>976</v>
      </c>
      <c r="AK252" s="342" t="s">
        <v>976</v>
      </c>
      <c r="AL252" s="342" t="s">
        <v>976</v>
      </c>
      <c r="AM252" s="342" t="s">
        <v>976</v>
      </c>
      <c r="AN252" s="342" t="s">
        <v>976</v>
      </c>
      <c r="AO252" s="342" t="s">
        <v>976</v>
      </c>
    </row>
    <row r="253" spans="1:41" x14ac:dyDescent="0.15">
      <c r="A253" s="63" t="s">
        <v>515</v>
      </c>
      <c r="B253" s="101" t="s">
        <v>860</v>
      </c>
      <c r="C253" s="388" t="s">
        <v>797</v>
      </c>
      <c r="D253" s="387" t="s">
        <v>530</v>
      </c>
      <c r="E253" s="115"/>
      <c r="F253" s="115"/>
      <c r="G253" s="115"/>
      <c r="H253" s="115"/>
      <c r="I253" s="74">
        <f t="shared" ref="I253:I283" si="189">IF(E253&gt;0,H253/E253,0)</f>
        <v>0</v>
      </c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74">
        <f t="shared" ref="T253:T283" si="190">IF(P253&gt;0,S253/P253,0)</f>
        <v>0</v>
      </c>
      <c r="U253" s="115"/>
      <c r="V253" s="115"/>
      <c r="W253" s="115"/>
      <c r="X253" s="115"/>
      <c r="Y253" s="115"/>
      <c r="Z253" s="115"/>
      <c r="AA253" s="95"/>
      <c r="AB253" s="95"/>
      <c r="AC253" s="95"/>
      <c r="AD253" s="95"/>
      <c r="AE253" s="95"/>
      <c r="AF253" s="95"/>
      <c r="AG253" s="74">
        <f t="shared" si="154"/>
        <v>0</v>
      </c>
      <c r="AH253" s="74">
        <f t="shared" si="182"/>
        <v>0</v>
      </c>
      <c r="AI253" s="342" t="s">
        <v>976</v>
      </c>
      <c r="AJ253" s="115" t="s">
        <v>976</v>
      </c>
      <c r="AK253" s="342" t="s">
        <v>976</v>
      </c>
      <c r="AL253" s="342" t="s">
        <v>976</v>
      </c>
      <c r="AM253" s="342" t="s">
        <v>976</v>
      </c>
      <c r="AN253" s="342" t="s">
        <v>976</v>
      </c>
      <c r="AO253" s="342" t="s">
        <v>976</v>
      </c>
    </row>
    <row r="254" spans="1:41" s="320" customFormat="1" x14ac:dyDescent="0.15">
      <c r="A254" s="63" t="s">
        <v>1868</v>
      </c>
      <c r="B254" s="101" t="s">
        <v>1998</v>
      </c>
      <c r="C254" s="388" t="s">
        <v>1999</v>
      </c>
      <c r="D254" s="272"/>
      <c r="E254" s="115"/>
      <c r="F254" s="115"/>
      <c r="G254" s="115"/>
      <c r="H254" s="115"/>
      <c r="I254" s="74">
        <f t="shared" si="189"/>
        <v>0</v>
      </c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74">
        <f t="shared" si="190"/>
        <v>0</v>
      </c>
      <c r="U254" s="115"/>
      <c r="V254" s="115"/>
      <c r="W254" s="115"/>
      <c r="X254" s="115"/>
      <c r="Y254" s="115"/>
      <c r="Z254" s="115"/>
      <c r="AA254" s="95"/>
      <c r="AB254" s="95"/>
      <c r="AC254" s="95"/>
      <c r="AD254" s="95"/>
      <c r="AE254" s="95"/>
      <c r="AF254" s="95"/>
      <c r="AG254" s="74">
        <f t="shared" si="154"/>
        <v>0</v>
      </c>
      <c r="AH254" s="74">
        <f t="shared" si="182"/>
        <v>0</v>
      </c>
      <c r="AI254" s="95" t="s">
        <v>1</v>
      </c>
      <c r="AJ254" s="115" t="s">
        <v>976</v>
      </c>
      <c r="AK254" s="95" t="s">
        <v>1</v>
      </c>
      <c r="AL254" s="95" t="s">
        <v>1</v>
      </c>
      <c r="AM254" s="95" t="s">
        <v>1</v>
      </c>
      <c r="AN254" s="95" t="s">
        <v>1</v>
      </c>
      <c r="AO254" s="95" t="s">
        <v>1</v>
      </c>
    </row>
    <row r="255" spans="1:41" x14ac:dyDescent="0.15">
      <c r="A255" s="63" t="s">
        <v>215</v>
      </c>
      <c r="B255" s="101" t="s">
        <v>385</v>
      </c>
      <c r="C255" s="388" t="s">
        <v>245</v>
      </c>
      <c r="D255" s="387" t="s">
        <v>531</v>
      </c>
      <c r="E255" s="115">
        <f>E256+E257</f>
        <v>0</v>
      </c>
      <c r="F255" s="115">
        <f>F256+F257</f>
        <v>0</v>
      </c>
      <c r="G255" s="115">
        <f>G256+G257</f>
        <v>0</v>
      </c>
      <c r="H255" s="115">
        <f>H256+H257</f>
        <v>0</v>
      </c>
      <c r="I255" s="74">
        <f t="shared" si="189"/>
        <v>0</v>
      </c>
      <c r="J255" s="115">
        <f t="shared" ref="J255:S255" si="191">J256+J257</f>
        <v>0</v>
      </c>
      <c r="K255" s="115">
        <f>K256+K257</f>
        <v>0</v>
      </c>
      <c r="L255" s="115">
        <f t="shared" si="191"/>
        <v>0</v>
      </c>
      <c r="M255" s="115">
        <f t="shared" si="191"/>
        <v>0</v>
      </c>
      <c r="N255" s="115">
        <f t="shared" si="191"/>
        <v>0</v>
      </c>
      <c r="O255" s="115">
        <f t="shared" si="191"/>
        <v>0</v>
      </c>
      <c r="P255" s="115">
        <f t="shared" si="191"/>
        <v>0</v>
      </c>
      <c r="Q255" s="115">
        <f t="shared" si="191"/>
        <v>0</v>
      </c>
      <c r="R255" s="115">
        <f t="shared" si="191"/>
        <v>0</v>
      </c>
      <c r="S255" s="115">
        <f t="shared" si="191"/>
        <v>0</v>
      </c>
      <c r="T255" s="74">
        <f t="shared" si="190"/>
        <v>0</v>
      </c>
      <c r="U255" s="115">
        <f t="shared" ref="U255:AF255" si="192">U256+U257</f>
        <v>0</v>
      </c>
      <c r="V255" s="115">
        <f>V256+V257</f>
        <v>0</v>
      </c>
      <c r="W255" s="115">
        <f t="shared" si="192"/>
        <v>0</v>
      </c>
      <c r="X255" s="115">
        <f t="shared" si="192"/>
        <v>0</v>
      </c>
      <c r="Y255" s="115">
        <f t="shared" si="192"/>
        <v>0</v>
      </c>
      <c r="Z255" s="115">
        <f t="shared" si="192"/>
        <v>0</v>
      </c>
      <c r="AA255" s="115">
        <f t="shared" si="192"/>
        <v>0</v>
      </c>
      <c r="AB255" s="115">
        <f t="shared" si="192"/>
        <v>0</v>
      </c>
      <c r="AC255" s="115">
        <f t="shared" si="192"/>
        <v>0</v>
      </c>
      <c r="AD255" s="115">
        <f t="shared" si="192"/>
        <v>0</v>
      </c>
      <c r="AE255" s="115">
        <f t="shared" si="192"/>
        <v>0</v>
      </c>
      <c r="AF255" s="115">
        <f t="shared" si="192"/>
        <v>0</v>
      </c>
      <c r="AG255" s="74">
        <f t="shared" si="154"/>
        <v>0</v>
      </c>
      <c r="AH255" s="74">
        <f t="shared" si="182"/>
        <v>0</v>
      </c>
      <c r="AI255" s="115">
        <f t="shared" ref="AI255:AO255" si="193">AI256+AI257</f>
        <v>0</v>
      </c>
      <c r="AJ255" s="115">
        <f>AJ256+AJ257</f>
        <v>0</v>
      </c>
      <c r="AK255" s="115">
        <f t="shared" si="193"/>
        <v>0</v>
      </c>
      <c r="AL255" s="115">
        <f t="shared" si="193"/>
        <v>0</v>
      </c>
      <c r="AM255" s="115">
        <f t="shared" si="193"/>
        <v>0</v>
      </c>
      <c r="AN255" s="115">
        <f t="shared" si="193"/>
        <v>0</v>
      </c>
      <c r="AO255" s="115">
        <f t="shared" si="193"/>
        <v>0</v>
      </c>
    </row>
    <row r="256" spans="1:41" s="194" customFormat="1" x14ac:dyDescent="0.15">
      <c r="A256" s="63" t="s">
        <v>1230</v>
      </c>
      <c r="B256" s="101" t="s">
        <v>1231</v>
      </c>
      <c r="C256" s="388" t="s">
        <v>1232</v>
      </c>
      <c r="D256" s="387" t="s">
        <v>1233</v>
      </c>
      <c r="E256" s="115"/>
      <c r="F256" s="115"/>
      <c r="G256" s="115"/>
      <c r="H256" s="115"/>
      <c r="I256" s="74">
        <f t="shared" si="189"/>
        <v>0</v>
      </c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74">
        <f t="shared" si="190"/>
        <v>0</v>
      </c>
      <c r="U256" s="115"/>
      <c r="V256" s="115"/>
      <c r="W256" s="115"/>
      <c r="X256" s="115"/>
      <c r="Y256" s="115"/>
      <c r="Z256" s="115"/>
      <c r="AA256" s="95"/>
      <c r="AB256" s="95"/>
      <c r="AC256" s="95"/>
      <c r="AD256" s="95"/>
      <c r="AE256" s="95"/>
      <c r="AF256" s="95"/>
      <c r="AG256" s="74">
        <f t="shared" si="154"/>
        <v>0</v>
      </c>
      <c r="AH256" s="74">
        <f t="shared" si="182"/>
        <v>0</v>
      </c>
      <c r="AI256" s="95"/>
      <c r="AJ256" s="115"/>
      <c r="AK256" s="95"/>
      <c r="AL256" s="95"/>
      <c r="AM256" s="95"/>
      <c r="AN256" s="95"/>
      <c r="AO256" s="95"/>
    </row>
    <row r="257" spans="1:41" s="320" customFormat="1" x14ac:dyDescent="0.15">
      <c r="A257" s="63" t="s">
        <v>1869</v>
      </c>
      <c r="B257" s="101" t="s">
        <v>2000</v>
      </c>
      <c r="C257" s="388" t="s">
        <v>2001</v>
      </c>
      <c r="D257" s="272"/>
      <c r="E257" s="115"/>
      <c r="F257" s="115"/>
      <c r="G257" s="115"/>
      <c r="H257" s="115"/>
      <c r="I257" s="74">
        <f t="shared" si="189"/>
        <v>0</v>
      </c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74">
        <f t="shared" si="190"/>
        <v>0</v>
      </c>
      <c r="U257" s="115"/>
      <c r="V257" s="115"/>
      <c r="W257" s="115"/>
      <c r="X257" s="115"/>
      <c r="Y257" s="115"/>
      <c r="Z257" s="115"/>
      <c r="AA257" s="95"/>
      <c r="AB257" s="95"/>
      <c r="AC257" s="95"/>
      <c r="AD257" s="95"/>
      <c r="AE257" s="95"/>
      <c r="AF257" s="95"/>
      <c r="AG257" s="74">
        <f t="shared" si="154"/>
        <v>0</v>
      </c>
      <c r="AH257" s="74">
        <f t="shared" si="182"/>
        <v>0</v>
      </c>
      <c r="AI257" s="95"/>
      <c r="AJ257" s="115"/>
      <c r="AK257" s="95"/>
      <c r="AL257" s="95"/>
      <c r="AM257" s="95"/>
      <c r="AN257" s="95"/>
      <c r="AO257" s="95"/>
    </row>
    <row r="258" spans="1:41" x14ac:dyDescent="0.15">
      <c r="A258" s="63" t="s">
        <v>1325</v>
      </c>
      <c r="B258" s="101" t="s">
        <v>386</v>
      </c>
      <c r="C258" s="388" t="s">
        <v>246</v>
      </c>
      <c r="D258" s="387" t="s">
        <v>930</v>
      </c>
      <c r="E258" s="115"/>
      <c r="F258" s="115"/>
      <c r="G258" s="115"/>
      <c r="H258" s="115"/>
      <c r="I258" s="74">
        <f t="shared" si="189"/>
        <v>0</v>
      </c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74">
        <f t="shared" si="190"/>
        <v>0</v>
      </c>
      <c r="U258" s="115"/>
      <c r="V258" s="115"/>
      <c r="W258" s="115"/>
      <c r="X258" s="115"/>
      <c r="Y258" s="115"/>
      <c r="Z258" s="115"/>
      <c r="AA258" s="95"/>
      <c r="AB258" s="95"/>
      <c r="AC258" s="95"/>
      <c r="AD258" s="95"/>
      <c r="AE258" s="95"/>
      <c r="AF258" s="95"/>
      <c r="AG258" s="74">
        <f t="shared" si="154"/>
        <v>0</v>
      </c>
      <c r="AH258" s="74">
        <f t="shared" si="182"/>
        <v>0</v>
      </c>
      <c r="AI258" s="95"/>
      <c r="AJ258" s="115"/>
      <c r="AK258" s="95"/>
      <c r="AL258" s="95"/>
      <c r="AM258" s="95"/>
      <c r="AN258" s="95"/>
      <c r="AO258" s="95"/>
    </row>
    <row r="259" spans="1:41" x14ac:dyDescent="0.15">
      <c r="A259" s="63" t="s">
        <v>950</v>
      </c>
      <c r="B259" s="101" t="s">
        <v>387</v>
      </c>
      <c r="C259" s="388" t="s">
        <v>247</v>
      </c>
      <c r="D259" s="387" t="s">
        <v>951</v>
      </c>
      <c r="E259" s="115">
        <f>E260+E261</f>
        <v>0</v>
      </c>
      <c r="F259" s="115">
        <f>F260+F261</f>
        <v>0</v>
      </c>
      <c r="G259" s="115">
        <f>G260+G261</f>
        <v>0</v>
      </c>
      <c r="H259" s="115">
        <f>H260+H261</f>
        <v>0</v>
      </c>
      <c r="I259" s="74">
        <f t="shared" si="189"/>
        <v>0</v>
      </c>
      <c r="J259" s="115">
        <f t="shared" ref="J259:S259" si="194">J260+J261</f>
        <v>0</v>
      </c>
      <c r="K259" s="115">
        <f>K260+K261</f>
        <v>0</v>
      </c>
      <c r="L259" s="115">
        <f t="shared" si="194"/>
        <v>0</v>
      </c>
      <c r="M259" s="115">
        <f t="shared" si="194"/>
        <v>0</v>
      </c>
      <c r="N259" s="115">
        <f t="shared" si="194"/>
        <v>0</v>
      </c>
      <c r="O259" s="115">
        <f t="shared" si="194"/>
        <v>0</v>
      </c>
      <c r="P259" s="115">
        <f t="shared" si="194"/>
        <v>0</v>
      </c>
      <c r="Q259" s="115">
        <f t="shared" si="194"/>
        <v>0</v>
      </c>
      <c r="R259" s="115">
        <f t="shared" si="194"/>
        <v>0</v>
      </c>
      <c r="S259" s="115">
        <f t="shared" si="194"/>
        <v>0</v>
      </c>
      <c r="T259" s="74">
        <f t="shared" si="190"/>
        <v>0</v>
      </c>
      <c r="U259" s="115">
        <f t="shared" ref="U259:AF259" si="195">U260+U261</f>
        <v>0</v>
      </c>
      <c r="V259" s="115">
        <f>V260+V261</f>
        <v>0</v>
      </c>
      <c r="W259" s="115">
        <f t="shared" si="195"/>
        <v>0</v>
      </c>
      <c r="X259" s="115">
        <f t="shared" si="195"/>
        <v>0</v>
      </c>
      <c r="Y259" s="115">
        <f t="shared" si="195"/>
        <v>0</v>
      </c>
      <c r="Z259" s="115">
        <f t="shared" si="195"/>
        <v>0</v>
      </c>
      <c r="AA259" s="115">
        <f t="shared" si="195"/>
        <v>0</v>
      </c>
      <c r="AB259" s="115">
        <f t="shared" si="195"/>
        <v>0</v>
      </c>
      <c r="AC259" s="115">
        <f t="shared" si="195"/>
        <v>0</v>
      </c>
      <c r="AD259" s="115">
        <f t="shared" si="195"/>
        <v>0</v>
      </c>
      <c r="AE259" s="115">
        <f t="shared" si="195"/>
        <v>0</v>
      </c>
      <c r="AF259" s="115">
        <f t="shared" si="195"/>
        <v>0</v>
      </c>
      <c r="AG259" s="74">
        <f t="shared" si="154"/>
        <v>0</v>
      </c>
      <c r="AH259" s="74">
        <f t="shared" si="182"/>
        <v>0</v>
      </c>
      <c r="AI259" s="115">
        <f t="shared" ref="AI259:AO259" si="196">AI260+AI261</f>
        <v>0</v>
      </c>
      <c r="AJ259" s="115">
        <f>AJ260+AJ261</f>
        <v>0</v>
      </c>
      <c r="AK259" s="115">
        <f t="shared" si="196"/>
        <v>0</v>
      </c>
      <c r="AL259" s="115">
        <f t="shared" si="196"/>
        <v>0</v>
      </c>
      <c r="AM259" s="115">
        <f t="shared" si="196"/>
        <v>0</v>
      </c>
      <c r="AN259" s="115">
        <f t="shared" si="196"/>
        <v>0</v>
      </c>
      <c r="AO259" s="115">
        <f t="shared" si="196"/>
        <v>0</v>
      </c>
    </row>
    <row r="260" spans="1:41" s="194" customFormat="1" x14ac:dyDescent="0.15">
      <c r="A260" s="63" t="s">
        <v>1234</v>
      </c>
      <c r="B260" s="101" t="s">
        <v>1235</v>
      </c>
      <c r="C260" s="388" t="s">
        <v>1236</v>
      </c>
      <c r="D260" s="387" t="s">
        <v>1237</v>
      </c>
      <c r="E260" s="115"/>
      <c r="F260" s="115"/>
      <c r="G260" s="115"/>
      <c r="H260" s="115"/>
      <c r="I260" s="74">
        <f t="shared" si="189"/>
        <v>0</v>
      </c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74">
        <f t="shared" si="190"/>
        <v>0</v>
      </c>
      <c r="U260" s="115"/>
      <c r="V260" s="115"/>
      <c r="W260" s="115"/>
      <c r="X260" s="115"/>
      <c r="Y260" s="115"/>
      <c r="Z260" s="115"/>
      <c r="AA260" s="95"/>
      <c r="AB260" s="95"/>
      <c r="AC260" s="95"/>
      <c r="AD260" s="95"/>
      <c r="AE260" s="95"/>
      <c r="AF260" s="95"/>
      <c r="AG260" s="74">
        <f t="shared" si="154"/>
        <v>0</v>
      </c>
      <c r="AH260" s="74">
        <f t="shared" si="182"/>
        <v>0</v>
      </c>
      <c r="AI260" s="95"/>
      <c r="AJ260" s="115"/>
      <c r="AK260" s="95"/>
      <c r="AL260" s="95"/>
      <c r="AM260" s="95"/>
      <c r="AN260" s="95"/>
      <c r="AO260" s="95"/>
    </row>
    <row r="261" spans="1:41" s="320" customFormat="1" x14ac:dyDescent="0.15">
      <c r="A261" s="63" t="s">
        <v>1870</v>
      </c>
      <c r="B261" s="101" t="s">
        <v>2002</v>
      </c>
      <c r="C261" s="388" t="s">
        <v>2003</v>
      </c>
      <c r="D261" s="272"/>
      <c r="E261" s="115"/>
      <c r="F261" s="115"/>
      <c r="G261" s="115"/>
      <c r="H261" s="115"/>
      <c r="I261" s="74">
        <f t="shared" si="189"/>
        <v>0</v>
      </c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74">
        <f t="shared" si="190"/>
        <v>0</v>
      </c>
      <c r="U261" s="115"/>
      <c r="V261" s="115"/>
      <c r="W261" s="115"/>
      <c r="X261" s="115"/>
      <c r="Y261" s="115"/>
      <c r="Z261" s="115"/>
      <c r="AA261" s="95"/>
      <c r="AB261" s="95"/>
      <c r="AC261" s="95"/>
      <c r="AD261" s="95"/>
      <c r="AE261" s="95"/>
      <c r="AF261" s="95"/>
      <c r="AG261" s="74">
        <f t="shared" si="154"/>
        <v>0</v>
      </c>
      <c r="AH261" s="74">
        <f t="shared" si="182"/>
        <v>0</v>
      </c>
      <c r="AI261" s="95"/>
      <c r="AJ261" s="115"/>
      <c r="AK261" s="95"/>
      <c r="AL261" s="95"/>
      <c r="AM261" s="95"/>
      <c r="AN261" s="95"/>
      <c r="AO261" s="95"/>
    </row>
    <row r="262" spans="1:41" s="194" customFormat="1" x14ac:dyDescent="0.15">
      <c r="A262" s="343" t="s">
        <v>1801</v>
      </c>
      <c r="B262" s="101" t="s">
        <v>1800</v>
      </c>
      <c r="C262" s="388" t="s">
        <v>248</v>
      </c>
      <c r="D262" s="390" t="s">
        <v>1802</v>
      </c>
      <c r="E262" s="115"/>
      <c r="F262" s="115"/>
      <c r="G262" s="115"/>
      <c r="H262" s="115"/>
      <c r="I262" s="74">
        <f t="shared" si="189"/>
        <v>0</v>
      </c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74">
        <f t="shared" si="190"/>
        <v>0</v>
      </c>
      <c r="U262" s="115"/>
      <c r="V262" s="115"/>
      <c r="W262" s="115"/>
      <c r="X262" s="115"/>
      <c r="Y262" s="115"/>
      <c r="Z262" s="115"/>
      <c r="AA262" s="95"/>
      <c r="AB262" s="95"/>
      <c r="AC262" s="95"/>
      <c r="AD262" s="95"/>
      <c r="AE262" s="95"/>
      <c r="AF262" s="95"/>
      <c r="AG262" s="74">
        <f t="shared" si="154"/>
        <v>0</v>
      </c>
      <c r="AH262" s="74">
        <f t="shared" si="182"/>
        <v>0</v>
      </c>
      <c r="AI262" s="95"/>
      <c r="AJ262" s="115"/>
      <c r="AK262" s="95"/>
      <c r="AL262" s="95"/>
      <c r="AM262" s="95"/>
      <c r="AN262" s="95"/>
      <c r="AO262" s="95"/>
    </row>
    <row r="263" spans="1:41" ht="22.5" customHeight="1" x14ac:dyDescent="0.15">
      <c r="A263" s="63" t="s">
        <v>977</v>
      </c>
      <c r="B263" s="101" t="s">
        <v>388</v>
      </c>
      <c r="C263" s="388" t="s">
        <v>268</v>
      </c>
      <c r="D263" s="387" t="s">
        <v>1238</v>
      </c>
      <c r="E263" s="115"/>
      <c r="F263" s="115"/>
      <c r="G263" s="115"/>
      <c r="H263" s="115"/>
      <c r="I263" s="74">
        <f t="shared" si="189"/>
        <v>0</v>
      </c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74">
        <f t="shared" si="190"/>
        <v>0</v>
      </c>
      <c r="U263" s="115"/>
      <c r="V263" s="115"/>
      <c r="W263" s="115"/>
      <c r="X263" s="115"/>
      <c r="Y263" s="115"/>
      <c r="Z263" s="115"/>
      <c r="AA263" s="95"/>
      <c r="AB263" s="95"/>
      <c r="AC263" s="95"/>
      <c r="AD263" s="95"/>
      <c r="AE263" s="95"/>
      <c r="AF263" s="95"/>
      <c r="AG263" s="74">
        <f t="shared" si="154"/>
        <v>0</v>
      </c>
      <c r="AH263" s="74">
        <f t="shared" si="182"/>
        <v>0</v>
      </c>
      <c r="AI263" s="95"/>
      <c r="AJ263" s="115"/>
      <c r="AK263" s="95"/>
      <c r="AL263" s="95"/>
      <c r="AM263" s="95"/>
      <c r="AN263" s="95"/>
      <c r="AO263" s="95"/>
    </row>
    <row r="264" spans="1:41" x14ac:dyDescent="0.15">
      <c r="A264" s="63" t="s">
        <v>1324</v>
      </c>
      <c r="B264" s="101" t="s">
        <v>416</v>
      </c>
      <c r="C264" s="388" t="s">
        <v>308</v>
      </c>
      <c r="D264" s="387" t="s">
        <v>931</v>
      </c>
      <c r="E264" s="115">
        <f>E265+E266</f>
        <v>0</v>
      </c>
      <c r="F264" s="115">
        <f>F265+F266</f>
        <v>0</v>
      </c>
      <c r="G264" s="115">
        <f>G265+G266</f>
        <v>0</v>
      </c>
      <c r="H264" s="115">
        <f>H265+H266</f>
        <v>0</v>
      </c>
      <c r="I264" s="74">
        <f t="shared" si="189"/>
        <v>0</v>
      </c>
      <c r="J264" s="115">
        <f t="shared" ref="J264:S264" si="197">J265+J266</f>
        <v>0</v>
      </c>
      <c r="K264" s="115">
        <f>K265+K266</f>
        <v>0</v>
      </c>
      <c r="L264" s="115">
        <f t="shared" si="197"/>
        <v>0</v>
      </c>
      <c r="M264" s="115">
        <f t="shared" si="197"/>
        <v>0</v>
      </c>
      <c r="N264" s="115">
        <f t="shared" si="197"/>
        <v>0</v>
      </c>
      <c r="O264" s="115">
        <f t="shared" si="197"/>
        <v>0</v>
      </c>
      <c r="P264" s="115">
        <f t="shared" si="197"/>
        <v>0</v>
      </c>
      <c r="Q264" s="115">
        <f t="shared" si="197"/>
        <v>0</v>
      </c>
      <c r="R264" s="115">
        <f t="shared" si="197"/>
        <v>0</v>
      </c>
      <c r="S264" s="115">
        <f t="shared" si="197"/>
        <v>0</v>
      </c>
      <c r="T264" s="74">
        <f t="shared" si="190"/>
        <v>0</v>
      </c>
      <c r="U264" s="115">
        <f t="shared" ref="U264:AF264" si="198">U265+U266</f>
        <v>0</v>
      </c>
      <c r="V264" s="115">
        <f>V265+V266</f>
        <v>0</v>
      </c>
      <c r="W264" s="115">
        <f t="shared" si="198"/>
        <v>0</v>
      </c>
      <c r="X264" s="115">
        <f t="shared" si="198"/>
        <v>0</v>
      </c>
      <c r="Y264" s="115">
        <f t="shared" si="198"/>
        <v>0</v>
      </c>
      <c r="Z264" s="115">
        <f t="shared" si="198"/>
        <v>0</v>
      </c>
      <c r="AA264" s="115">
        <f t="shared" si="198"/>
        <v>0</v>
      </c>
      <c r="AB264" s="115">
        <f t="shared" si="198"/>
        <v>0</v>
      </c>
      <c r="AC264" s="115">
        <f t="shared" si="198"/>
        <v>0</v>
      </c>
      <c r="AD264" s="115">
        <f t="shared" si="198"/>
        <v>0</v>
      </c>
      <c r="AE264" s="115">
        <f t="shared" si="198"/>
        <v>0</v>
      </c>
      <c r="AF264" s="115">
        <f t="shared" si="198"/>
        <v>0</v>
      </c>
      <c r="AG264" s="74">
        <f t="shared" si="154"/>
        <v>0</v>
      </c>
      <c r="AH264" s="74">
        <f t="shared" si="182"/>
        <v>0</v>
      </c>
      <c r="AI264" s="115">
        <f t="shared" ref="AI264:AO264" si="199">AI265+AI266</f>
        <v>0</v>
      </c>
      <c r="AJ264" s="115">
        <f>AJ265+AJ266</f>
        <v>0</v>
      </c>
      <c r="AK264" s="115">
        <f t="shared" si="199"/>
        <v>0</v>
      </c>
      <c r="AL264" s="115">
        <f t="shared" si="199"/>
        <v>0</v>
      </c>
      <c r="AM264" s="115">
        <f t="shared" si="199"/>
        <v>0</v>
      </c>
      <c r="AN264" s="115">
        <f t="shared" si="199"/>
        <v>0</v>
      </c>
      <c r="AO264" s="115">
        <f t="shared" si="199"/>
        <v>0</v>
      </c>
    </row>
    <row r="265" spans="1:41" x14ac:dyDescent="0.15">
      <c r="A265" s="63" t="s">
        <v>1323</v>
      </c>
      <c r="B265" s="101" t="s">
        <v>952</v>
      </c>
      <c r="C265" s="388" t="s">
        <v>1803</v>
      </c>
      <c r="D265" s="387" t="s">
        <v>932</v>
      </c>
      <c r="E265" s="115"/>
      <c r="F265" s="115"/>
      <c r="G265" s="115"/>
      <c r="H265" s="115"/>
      <c r="I265" s="74">
        <f t="shared" si="189"/>
        <v>0</v>
      </c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74">
        <f t="shared" si="190"/>
        <v>0</v>
      </c>
      <c r="U265" s="115"/>
      <c r="V265" s="115"/>
      <c r="W265" s="115"/>
      <c r="X265" s="115"/>
      <c r="Y265" s="115"/>
      <c r="Z265" s="115"/>
      <c r="AA265" s="95"/>
      <c r="AB265" s="95"/>
      <c r="AC265" s="95"/>
      <c r="AD265" s="95"/>
      <c r="AE265" s="95"/>
      <c r="AF265" s="95"/>
      <c r="AG265" s="74">
        <f t="shared" si="154"/>
        <v>0</v>
      </c>
      <c r="AH265" s="74">
        <f t="shared" si="182"/>
        <v>0</v>
      </c>
      <c r="AI265" s="95"/>
      <c r="AJ265" s="115"/>
      <c r="AK265" s="95"/>
      <c r="AL265" s="95"/>
      <c r="AM265" s="95"/>
      <c r="AN265" s="95"/>
      <c r="AO265" s="95"/>
    </row>
    <row r="266" spans="1:41" s="320" customFormat="1" x14ac:dyDescent="0.15">
      <c r="A266" s="63" t="s">
        <v>1871</v>
      </c>
      <c r="B266" s="101" t="s">
        <v>2004</v>
      </c>
      <c r="C266" s="388" t="s">
        <v>2006</v>
      </c>
      <c r="D266" s="272"/>
      <c r="E266" s="115"/>
      <c r="F266" s="115"/>
      <c r="G266" s="115"/>
      <c r="H266" s="115"/>
      <c r="I266" s="74">
        <f t="shared" si="189"/>
        <v>0</v>
      </c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74">
        <f t="shared" si="190"/>
        <v>0</v>
      </c>
      <c r="U266" s="115"/>
      <c r="V266" s="115"/>
      <c r="W266" s="115"/>
      <c r="X266" s="115"/>
      <c r="Y266" s="115"/>
      <c r="Z266" s="115"/>
      <c r="AA266" s="95"/>
      <c r="AB266" s="95"/>
      <c r="AC266" s="95"/>
      <c r="AD266" s="95"/>
      <c r="AE266" s="95"/>
      <c r="AF266" s="95"/>
      <c r="AG266" s="74">
        <f t="shared" si="154"/>
        <v>0</v>
      </c>
      <c r="AH266" s="74">
        <f t="shared" si="182"/>
        <v>0</v>
      </c>
      <c r="AI266" s="95"/>
      <c r="AJ266" s="115"/>
      <c r="AK266" s="95"/>
      <c r="AL266" s="95"/>
      <c r="AM266" s="95"/>
      <c r="AN266" s="95"/>
      <c r="AO266" s="95"/>
    </row>
    <row r="267" spans="1:41" s="320" customFormat="1" x14ac:dyDescent="0.15">
      <c r="A267" s="63" t="s">
        <v>1867</v>
      </c>
      <c r="B267" s="101" t="s">
        <v>2005</v>
      </c>
      <c r="C267" s="388" t="s">
        <v>2007</v>
      </c>
      <c r="D267" s="272"/>
      <c r="E267" s="115"/>
      <c r="F267" s="115"/>
      <c r="G267" s="115"/>
      <c r="H267" s="115"/>
      <c r="I267" s="74">
        <f t="shared" si="189"/>
        <v>0</v>
      </c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74">
        <f t="shared" si="190"/>
        <v>0</v>
      </c>
      <c r="U267" s="115"/>
      <c r="V267" s="115"/>
      <c r="W267" s="115"/>
      <c r="X267" s="115"/>
      <c r="Y267" s="115"/>
      <c r="Z267" s="115"/>
      <c r="AA267" s="95"/>
      <c r="AB267" s="95"/>
      <c r="AC267" s="95"/>
      <c r="AD267" s="95"/>
      <c r="AE267" s="95"/>
      <c r="AF267" s="95"/>
      <c r="AG267" s="74">
        <f t="shared" si="154"/>
        <v>0</v>
      </c>
      <c r="AH267" s="74">
        <f t="shared" si="182"/>
        <v>0</v>
      </c>
      <c r="AI267" s="95"/>
      <c r="AJ267" s="115"/>
      <c r="AK267" s="95"/>
      <c r="AL267" s="95"/>
      <c r="AM267" s="95"/>
      <c r="AN267" s="95"/>
      <c r="AO267" s="95"/>
    </row>
    <row r="268" spans="1:41" x14ac:dyDescent="0.15">
      <c r="A268" s="82" t="s">
        <v>516</v>
      </c>
      <c r="B268" s="101" t="s">
        <v>389</v>
      </c>
      <c r="C268" s="388" t="s">
        <v>216</v>
      </c>
      <c r="D268" s="389" t="s">
        <v>217</v>
      </c>
      <c r="E268" s="115">
        <f>E269+E270+E271+E272+E273+E274+E275+E278+E279+E280+E281+E282</f>
        <v>0</v>
      </c>
      <c r="F268" s="115">
        <f>F269+F270+F271+F272+F273+F274+F275+F278+F279+F280+F281+F282</f>
        <v>0</v>
      </c>
      <c r="G268" s="115">
        <f>G269+G270+G271+G272+G273+G274+G275+G278+G279+G280+G281+G282</f>
        <v>0</v>
      </c>
      <c r="H268" s="115">
        <f>H269+H270+H271+H272+H273+H274+H275+H278+H279+H280+H281+H282</f>
        <v>0</v>
      </c>
      <c r="I268" s="74">
        <f t="shared" si="189"/>
        <v>0</v>
      </c>
      <c r="J268" s="115">
        <f t="shared" ref="J268:O268" si="200">J269+J271+J272+J273+J275+J278+J282</f>
        <v>0</v>
      </c>
      <c r="K268" s="115">
        <f t="shared" si="200"/>
        <v>0</v>
      </c>
      <c r="L268" s="115">
        <f t="shared" si="200"/>
        <v>0</v>
      </c>
      <c r="M268" s="115">
        <f t="shared" si="200"/>
        <v>0</v>
      </c>
      <c r="N268" s="115">
        <f t="shared" si="200"/>
        <v>0</v>
      </c>
      <c r="O268" s="115">
        <f t="shared" si="200"/>
        <v>0</v>
      </c>
      <c r="P268" s="115">
        <f>P269+P270+P271+P272+P273+P274+P275+P278+P279+P280+P281+P282</f>
        <v>0</v>
      </c>
      <c r="Q268" s="115">
        <f>Q269+Q270+Q271+Q272+Q273+Q274+Q275+Q278+Q279+Q280+Q281+Q282</f>
        <v>0</v>
      </c>
      <c r="R268" s="115">
        <f>R269+R270+R271+R272+R273+R274+R275+R278+R279+R280+R281+R282</f>
        <v>0</v>
      </c>
      <c r="S268" s="115">
        <f>S269+S270+S271+S272+S273+S274+S275+S278+S279+S280+S281+S282</f>
        <v>0</v>
      </c>
      <c r="T268" s="74">
        <f t="shared" si="190"/>
        <v>0</v>
      </c>
      <c r="U268" s="115">
        <f>U269+U271+U272+U273+U275+U278+U282</f>
        <v>0</v>
      </c>
      <c r="V268" s="115">
        <f t="shared" ref="V268" si="201">V269+V271+V272+V273+V275+V278+V282</f>
        <v>0</v>
      </c>
      <c r="W268" s="115">
        <f>W269+W271+W272+W273+W275+W278+W282</f>
        <v>0</v>
      </c>
      <c r="X268" s="115">
        <f>X269+X271+X272+X273+X275+X278+X282</f>
        <v>0</v>
      </c>
      <c r="Y268" s="115">
        <f>Y269+Y271+Y272+Y273+Y275+Y278+Y282</f>
        <v>0</v>
      </c>
      <c r="Z268" s="115">
        <f>Z269+Z271+Z272+Z273+Z275+Z278+Z282</f>
        <v>0</v>
      </c>
      <c r="AA268" s="115">
        <f>AA269+AA270+AA271+AA272+AA273+AA274+AA275+AA278+AA279+AA280+AA281+AA282</f>
        <v>0</v>
      </c>
      <c r="AB268" s="115">
        <f>AB269+AB270+AB271+AB272+AB273+AB274+AB275+AB278+AB279+AB280+AB281+AB282</f>
        <v>0</v>
      </c>
      <c r="AC268" s="115">
        <f>AC269+AC270+AC271+AC272+AC273+AC274+AC275+AC278+AC279+AC280+AC281+AC282</f>
        <v>0</v>
      </c>
      <c r="AD268" s="115">
        <f>AD269+AD270+AD271+AD272+AD273+AD274+AD275+AD278+AD279+AD282</f>
        <v>0</v>
      </c>
      <c r="AE268" s="115">
        <f>AE269+AE270+AE271+AE272+AE273+AE274+AE275+AE278+AE279+AE280+AE281+AE282</f>
        <v>0</v>
      </c>
      <c r="AF268" s="115">
        <f>AF269+AF270+AF271+AF272+AF273+AF274+AF275+AF278+AF279+AF282</f>
        <v>0</v>
      </c>
      <c r="AG268" s="74">
        <f t="shared" si="154"/>
        <v>0</v>
      </c>
      <c r="AH268" s="74">
        <f t="shared" si="182"/>
        <v>0</v>
      </c>
      <c r="AI268" s="95">
        <f t="shared" ref="AI268:AO268" si="202">AI269+AI271+AI272+AI273+AI275+AI278+AI282</f>
        <v>0</v>
      </c>
      <c r="AJ268" s="115">
        <f t="shared" si="202"/>
        <v>0</v>
      </c>
      <c r="AK268" s="95">
        <f t="shared" si="202"/>
        <v>0</v>
      </c>
      <c r="AL268" s="95">
        <f t="shared" si="202"/>
        <v>0</v>
      </c>
      <c r="AM268" s="95">
        <f t="shared" si="202"/>
        <v>0</v>
      </c>
      <c r="AN268" s="95">
        <f t="shared" si="202"/>
        <v>0</v>
      </c>
      <c r="AO268" s="95">
        <f t="shared" si="202"/>
        <v>0</v>
      </c>
    </row>
    <row r="269" spans="1:41" ht="31.5" x14ac:dyDescent="0.15">
      <c r="A269" s="63" t="s">
        <v>742</v>
      </c>
      <c r="B269" s="101" t="s">
        <v>390</v>
      </c>
      <c r="C269" s="388" t="s">
        <v>249</v>
      </c>
      <c r="D269" s="387" t="s">
        <v>933</v>
      </c>
      <c r="E269" s="115"/>
      <c r="F269" s="115"/>
      <c r="G269" s="115"/>
      <c r="H269" s="115"/>
      <c r="I269" s="74">
        <f t="shared" si="189"/>
        <v>0</v>
      </c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74">
        <f t="shared" si="190"/>
        <v>0</v>
      </c>
      <c r="U269" s="115"/>
      <c r="V269" s="115"/>
      <c r="W269" s="115"/>
      <c r="X269" s="115"/>
      <c r="Y269" s="115"/>
      <c r="Z269" s="115"/>
      <c r="AA269" s="95"/>
      <c r="AB269" s="95"/>
      <c r="AC269" s="95"/>
      <c r="AD269" s="95"/>
      <c r="AE269" s="95"/>
      <c r="AF269" s="95"/>
      <c r="AG269" s="74">
        <f t="shared" si="154"/>
        <v>0</v>
      </c>
      <c r="AH269" s="74">
        <f t="shared" si="182"/>
        <v>0</v>
      </c>
      <c r="AI269" s="95"/>
      <c r="AJ269" s="115"/>
      <c r="AK269" s="95"/>
      <c r="AL269" s="95"/>
      <c r="AM269" s="95"/>
      <c r="AN269" s="95"/>
      <c r="AO269" s="95"/>
    </row>
    <row r="270" spans="1:41" x14ac:dyDescent="0.15">
      <c r="A270" s="63" t="s">
        <v>743</v>
      </c>
      <c r="B270" s="101" t="s">
        <v>391</v>
      </c>
      <c r="C270" s="388" t="s">
        <v>250</v>
      </c>
      <c r="D270" s="387" t="s">
        <v>934</v>
      </c>
      <c r="E270" s="115"/>
      <c r="F270" s="115"/>
      <c r="G270" s="115"/>
      <c r="H270" s="115"/>
      <c r="I270" s="74">
        <f t="shared" si="189"/>
        <v>0</v>
      </c>
      <c r="J270" s="221" t="s">
        <v>976</v>
      </c>
      <c r="K270" s="221" t="s">
        <v>976</v>
      </c>
      <c r="L270" s="221" t="s">
        <v>976</v>
      </c>
      <c r="M270" s="221" t="s">
        <v>976</v>
      </c>
      <c r="N270" s="221" t="s">
        <v>976</v>
      </c>
      <c r="O270" s="221" t="s">
        <v>976</v>
      </c>
      <c r="P270" s="115"/>
      <c r="Q270" s="115"/>
      <c r="R270" s="115"/>
      <c r="S270" s="115"/>
      <c r="T270" s="74">
        <f t="shared" si="190"/>
        <v>0</v>
      </c>
      <c r="U270" s="221" t="s">
        <v>976</v>
      </c>
      <c r="V270" s="221" t="s">
        <v>976</v>
      </c>
      <c r="W270" s="221" t="s">
        <v>976</v>
      </c>
      <c r="X270" s="221" t="s">
        <v>976</v>
      </c>
      <c r="Y270" s="221" t="s">
        <v>976</v>
      </c>
      <c r="Z270" s="221" t="s">
        <v>976</v>
      </c>
      <c r="AA270" s="95"/>
      <c r="AB270" s="95"/>
      <c r="AC270" s="95"/>
      <c r="AD270" s="95"/>
      <c r="AE270" s="95"/>
      <c r="AF270" s="95"/>
      <c r="AG270" s="74">
        <f t="shared" si="154"/>
        <v>0</v>
      </c>
      <c r="AH270" s="74">
        <f t="shared" si="182"/>
        <v>0</v>
      </c>
      <c r="AI270" s="342" t="s">
        <v>976</v>
      </c>
      <c r="AJ270" s="221" t="s">
        <v>976</v>
      </c>
      <c r="AK270" s="342" t="s">
        <v>976</v>
      </c>
      <c r="AL270" s="342" t="s">
        <v>976</v>
      </c>
      <c r="AM270" s="342" t="s">
        <v>976</v>
      </c>
      <c r="AN270" s="342" t="s">
        <v>976</v>
      </c>
      <c r="AO270" s="342" t="s">
        <v>976</v>
      </c>
    </row>
    <row r="271" spans="1:41" x14ac:dyDescent="0.15">
      <c r="A271" s="63" t="s">
        <v>609</v>
      </c>
      <c r="B271" s="101" t="s">
        <v>392</v>
      </c>
      <c r="C271" s="388" t="s">
        <v>251</v>
      </c>
      <c r="D271" s="387" t="s">
        <v>935</v>
      </c>
      <c r="E271" s="115"/>
      <c r="F271" s="115"/>
      <c r="G271" s="115"/>
      <c r="H271" s="115"/>
      <c r="I271" s="74">
        <f t="shared" si="189"/>
        <v>0</v>
      </c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74">
        <f t="shared" si="190"/>
        <v>0</v>
      </c>
      <c r="U271" s="115"/>
      <c r="V271" s="115"/>
      <c r="W271" s="115"/>
      <c r="X271" s="115"/>
      <c r="Y271" s="115"/>
      <c r="Z271" s="115"/>
      <c r="AA271" s="95"/>
      <c r="AB271" s="95"/>
      <c r="AC271" s="95"/>
      <c r="AD271" s="115"/>
      <c r="AE271" s="95"/>
      <c r="AF271" s="95"/>
      <c r="AG271" s="74">
        <f t="shared" ref="AG271:AG334" si="203">IF(AA271&gt;0,AE271/AA271,0)</f>
        <v>0</v>
      </c>
      <c r="AH271" s="74">
        <f t="shared" si="182"/>
        <v>0</v>
      </c>
      <c r="AI271" s="95"/>
      <c r="AJ271" s="115"/>
      <c r="AK271" s="95"/>
      <c r="AL271" s="95"/>
      <c r="AM271" s="95"/>
      <c r="AN271" s="95"/>
      <c r="AO271" s="115"/>
    </row>
    <row r="272" spans="1:41" ht="21" x14ac:dyDescent="0.15">
      <c r="A272" s="63" t="s">
        <v>744</v>
      </c>
      <c r="B272" s="101" t="s">
        <v>861</v>
      </c>
      <c r="C272" s="388" t="s">
        <v>798</v>
      </c>
      <c r="D272" s="387" t="s">
        <v>936</v>
      </c>
      <c r="E272" s="115"/>
      <c r="F272" s="115"/>
      <c r="G272" s="115"/>
      <c r="H272" s="115"/>
      <c r="I272" s="74">
        <f t="shared" si="189"/>
        <v>0</v>
      </c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74">
        <f t="shared" si="190"/>
        <v>0</v>
      </c>
      <c r="U272" s="115"/>
      <c r="V272" s="115"/>
      <c r="W272" s="115"/>
      <c r="X272" s="115"/>
      <c r="Y272" s="115"/>
      <c r="Z272" s="115"/>
      <c r="AA272" s="95"/>
      <c r="AB272" s="95"/>
      <c r="AC272" s="95"/>
      <c r="AD272" s="95"/>
      <c r="AE272" s="95"/>
      <c r="AF272" s="95"/>
      <c r="AG272" s="74">
        <f t="shared" si="203"/>
        <v>0</v>
      </c>
      <c r="AH272" s="74">
        <f t="shared" si="182"/>
        <v>0</v>
      </c>
      <c r="AI272" s="95"/>
      <c r="AJ272" s="115"/>
      <c r="AK272" s="95"/>
      <c r="AL272" s="95"/>
      <c r="AM272" s="95"/>
      <c r="AN272" s="95"/>
      <c r="AO272" s="95"/>
    </row>
    <row r="273" spans="1:41" x14ac:dyDescent="0.15">
      <c r="A273" s="63" t="s">
        <v>610</v>
      </c>
      <c r="B273" s="101" t="s">
        <v>862</v>
      </c>
      <c r="C273" s="388" t="s">
        <v>799</v>
      </c>
      <c r="D273" s="387" t="s">
        <v>218</v>
      </c>
      <c r="E273" s="115"/>
      <c r="F273" s="115"/>
      <c r="G273" s="115"/>
      <c r="H273" s="115"/>
      <c r="I273" s="74">
        <f t="shared" si="189"/>
        <v>0</v>
      </c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74">
        <f t="shared" si="190"/>
        <v>0</v>
      </c>
      <c r="U273" s="115"/>
      <c r="V273" s="115"/>
      <c r="W273" s="115"/>
      <c r="X273" s="115"/>
      <c r="Y273" s="115"/>
      <c r="Z273" s="115"/>
      <c r="AA273" s="95"/>
      <c r="AB273" s="95"/>
      <c r="AC273" s="95"/>
      <c r="AD273" s="95"/>
      <c r="AE273" s="95"/>
      <c r="AF273" s="95"/>
      <c r="AG273" s="74">
        <f t="shared" si="203"/>
        <v>0</v>
      </c>
      <c r="AH273" s="74">
        <f t="shared" si="182"/>
        <v>0</v>
      </c>
      <c r="AI273" s="95"/>
      <c r="AJ273" s="115"/>
      <c r="AK273" s="95"/>
      <c r="AL273" s="95"/>
      <c r="AM273" s="95"/>
      <c r="AN273" s="95"/>
      <c r="AO273" s="95"/>
    </row>
    <row r="274" spans="1:41" ht="21" x14ac:dyDescent="0.15">
      <c r="A274" s="63" t="s">
        <v>745</v>
      </c>
      <c r="B274" s="101" t="s">
        <v>863</v>
      </c>
      <c r="C274" s="388" t="s">
        <v>800</v>
      </c>
      <c r="D274" s="387" t="s">
        <v>937</v>
      </c>
      <c r="E274" s="115"/>
      <c r="F274" s="115"/>
      <c r="G274" s="115"/>
      <c r="H274" s="115"/>
      <c r="I274" s="74">
        <f t="shared" si="189"/>
        <v>0</v>
      </c>
      <c r="J274" s="115" t="s">
        <v>976</v>
      </c>
      <c r="K274" s="115" t="s">
        <v>976</v>
      </c>
      <c r="L274" s="115" t="s">
        <v>976</v>
      </c>
      <c r="M274" s="115" t="s">
        <v>976</v>
      </c>
      <c r="N274" s="115" t="s">
        <v>976</v>
      </c>
      <c r="O274" s="115" t="s">
        <v>976</v>
      </c>
      <c r="P274" s="115"/>
      <c r="Q274" s="115"/>
      <c r="R274" s="115"/>
      <c r="S274" s="115"/>
      <c r="T274" s="74">
        <f t="shared" si="190"/>
        <v>0</v>
      </c>
      <c r="U274" s="115" t="s">
        <v>976</v>
      </c>
      <c r="V274" s="115" t="s">
        <v>976</v>
      </c>
      <c r="W274" s="115" t="s">
        <v>976</v>
      </c>
      <c r="X274" s="115" t="s">
        <v>976</v>
      </c>
      <c r="Y274" s="115" t="s">
        <v>976</v>
      </c>
      <c r="Z274" s="115" t="s">
        <v>976</v>
      </c>
      <c r="AA274" s="95"/>
      <c r="AB274" s="95"/>
      <c r="AC274" s="95"/>
      <c r="AD274" s="95"/>
      <c r="AE274" s="95"/>
      <c r="AF274" s="95"/>
      <c r="AG274" s="74">
        <f t="shared" si="203"/>
        <v>0</v>
      </c>
      <c r="AH274" s="74">
        <f t="shared" si="182"/>
        <v>0</v>
      </c>
      <c r="AI274" s="95" t="s">
        <v>976</v>
      </c>
      <c r="AJ274" s="115" t="s">
        <v>976</v>
      </c>
      <c r="AK274" s="95" t="s">
        <v>976</v>
      </c>
      <c r="AL274" s="95" t="s">
        <v>976</v>
      </c>
      <c r="AM274" s="274" t="s">
        <v>976</v>
      </c>
      <c r="AN274" s="274" t="s">
        <v>976</v>
      </c>
      <c r="AO274" s="95" t="s">
        <v>976</v>
      </c>
    </row>
    <row r="275" spans="1:41" ht="21" x14ac:dyDescent="0.15">
      <c r="A275" s="63" t="s">
        <v>746</v>
      </c>
      <c r="B275" s="101" t="s">
        <v>864</v>
      </c>
      <c r="C275" s="388" t="s">
        <v>801</v>
      </c>
      <c r="D275" s="387" t="s">
        <v>1239</v>
      </c>
      <c r="E275" s="115">
        <f>E276+E277</f>
        <v>0</v>
      </c>
      <c r="F275" s="115">
        <f>F276+F277</f>
        <v>0</v>
      </c>
      <c r="G275" s="115">
        <f>G276+G277</f>
        <v>0</v>
      </c>
      <c r="H275" s="115">
        <f>H276+H277</f>
        <v>0</v>
      </c>
      <c r="I275" s="74">
        <f t="shared" si="189"/>
        <v>0</v>
      </c>
      <c r="J275" s="115">
        <f t="shared" ref="J275:S275" si="204">J276+J277</f>
        <v>0</v>
      </c>
      <c r="K275" s="115">
        <f>K276+K277</f>
        <v>0</v>
      </c>
      <c r="L275" s="115">
        <f t="shared" si="204"/>
        <v>0</v>
      </c>
      <c r="M275" s="115">
        <f t="shared" si="204"/>
        <v>0</v>
      </c>
      <c r="N275" s="115">
        <f t="shared" si="204"/>
        <v>0</v>
      </c>
      <c r="O275" s="115">
        <f t="shared" si="204"/>
        <v>0</v>
      </c>
      <c r="P275" s="115">
        <f t="shared" si="204"/>
        <v>0</v>
      </c>
      <c r="Q275" s="115">
        <f t="shared" si="204"/>
        <v>0</v>
      </c>
      <c r="R275" s="115">
        <f t="shared" si="204"/>
        <v>0</v>
      </c>
      <c r="S275" s="115">
        <f t="shared" si="204"/>
        <v>0</v>
      </c>
      <c r="T275" s="74">
        <f t="shared" si="190"/>
        <v>0</v>
      </c>
      <c r="U275" s="115">
        <f t="shared" ref="U275:AF275" si="205">U276+U277</f>
        <v>0</v>
      </c>
      <c r="V275" s="115">
        <f>V276+V277</f>
        <v>0</v>
      </c>
      <c r="W275" s="115">
        <f t="shared" si="205"/>
        <v>0</v>
      </c>
      <c r="X275" s="115">
        <f t="shared" si="205"/>
        <v>0</v>
      </c>
      <c r="Y275" s="115">
        <f t="shared" si="205"/>
        <v>0</v>
      </c>
      <c r="Z275" s="115">
        <f t="shared" si="205"/>
        <v>0</v>
      </c>
      <c r="AA275" s="115">
        <f t="shared" si="205"/>
        <v>0</v>
      </c>
      <c r="AB275" s="115">
        <f t="shared" si="205"/>
        <v>0</v>
      </c>
      <c r="AC275" s="115">
        <f t="shared" si="205"/>
        <v>0</v>
      </c>
      <c r="AD275" s="115">
        <f t="shared" si="205"/>
        <v>0</v>
      </c>
      <c r="AE275" s="115">
        <f t="shared" si="205"/>
        <v>0</v>
      </c>
      <c r="AF275" s="115">
        <f t="shared" si="205"/>
        <v>0</v>
      </c>
      <c r="AG275" s="74">
        <f t="shared" si="203"/>
        <v>0</v>
      </c>
      <c r="AH275" s="74">
        <f t="shared" si="182"/>
        <v>0</v>
      </c>
      <c r="AI275" s="115">
        <f t="shared" ref="AI275:AO275" si="206">AI276+AI277</f>
        <v>0</v>
      </c>
      <c r="AJ275" s="115">
        <f>AJ276+AJ277</f>
        <v>0</v>
      </c>
      <c r="AK275" s="115">
        <f t="shared" si="206"/>
        <v>0</v>
      </c>
      <c r="AL275" s="115">
        <f t="shared" si="206"/>
        <v>0</v>
      </c>
      <c r="AM275" s="115">
        <f t="shared" si="206"/>
        <v>0</v>
      </c>
      <c r="AN275" s="115">
        <f t="shared" si="206"/>
        <v>0</v>
      </c>
      <c r="AO275" s="115">
        <f t="shared" si="206"/>
        <v>0</v>
      </c>
    </row>
    <row r="276" spans="1:41" x14ac:dyDescent="0.15">
      <c r="A276" s="63" t="s">
        <v>1322</v>
      </c>
      <c r="B276" s="101" t="s">
        <v>865</v>
      </c>
      <c r="C276" s="388" t="s">
        <v>802</v>
      </c>
      <c r="D276" s="387" t="s">
        <v>938</v>
      </c>
      <c r="E276" s="115"/>
      <c r="F276" s="115"/>
      <c r="G276" s="115"/>
      <c r="H276" s="115"/>
      <c r="I276" s="74">
        <f t="shared" si="189"/>
        <v>0</v>
      </c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74">
        <f t="shared" si="190"/>
        <v>0</v>
      </c>
      <c r="U276" s="115"/>
      <c r="V276" s="115"/>
      <c r="W276" s="115"/>
      <c r="X276" s="115"/>
      <c r="Y276" s="115"/>
      <c r="Z276" s="115"/>
      <c r="AA276" s="95"/>
      <c r="AB276" s="95"/>
      <c r="AC276" s="95"/>
      <c r="AD276" s="115"/>
      <c r="AE276" s="95"/>
      <c r="AF276" s="95"/>
      <c r="AG276" s="74">
        <f t="shared" si="203"/>
        <v>0</v>
      </c>
      <c r="AH276" s="74">
        <f t="shared" si="182"/>
        <v>0</v>
      </c>
      <c r="AI276" s="95"/>
      <c r="AJ276" s="115"/>
      <c r="AK276" s="95"/>
      <c r="AL276" s="95"/>
      <c r="AM276" s="115"/>
      <c r="AN276" s="115"/>
      <c r="AO276" s="115"/>
    </row>
    <row r="277" spans="1:41" s="320" customFormat="1" x14ac:dyDescent="0.15">
      <c r="A277" s="63" t="s">
        <v>1873</v>
      </c>
      <c r="B277" s="101" t="s">
        <v>2008</v>
      </c>
      <c r="C277" s="388" t="s">
        <v>2009</v>
      </c>
      <c r="D277" s="272"/>
      <c r="E277" s="115"/>
      <c r="F277" s="115"/>
      <c r="G277" s="115"/>
      <c r="H277" s="115"/>
      <c r="I277" s="74">
        <f t="shared" si="189"/>
        <v>0</v>
      </c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74">
        <f t="shared" si="190"/>
        <v>0</v>
      </c>
      <c r="U277" s="115"/>
      <c r="V277" s="115"/>
      <c r="W277" s="115"/>
      <c r="X277" s="115"/>
      <c r="Y277" s="115"/>
      <c r="Z277" s="115"/>
      <c r="AA277" s="95"/>
      <c r="AB277" s="95"/>
      <c r="AC277" s="95"/>
      <c r="AD277" s="95"/>
      <c r="AE277" s="95"/>
      <c r="AF277" s="95"/>
      <c r="AG277" s="74">
        <f t="shared" si="203"/>
        <v>0</v>
      </c>
      <c r="AH277" s="74">
        <f t="shared" si="182"/>
        <v>0</v>
      </c>
      <c r="AI277" s="95"/>
      <c r="AJ277" s="115"/>
      <c r="AK277" s="95"/>
      <c r="AL277" s="95"/>
      <c r="AM277" s="95"/>
      <c r="AN277" s="95"/>
      <c r="AO277" s="95"/>
    </row>
    <row r="278" spans="1:41" x14ac:dyDescent="0.15">
      <c r="A278" s="63" t="s">
        <v>747</v>
      </c>
      <c r="B278" s="101" t="s">
        <v>866</v>
      </c>
      <c r="C278" s="388" t="s">
        <v>803</v>
      </c>
      <c r="D278" s="387" t="s">
        <v>939</v>
      </c>
      <c r="E278" s="115"/>
      <c r="F278" s="115"/>
      <c r="G278" s="115"/>
      <c r="H278" s="115"/>
      <c r="I278" s="74">
        <f t="shared" si="189"/>
        <v>0</v>
      </c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74">
        <f t="shared" si="190"/>
        <v>0</v>
      </c>
      <c r="U278" s="115"/>
      <c r="V278" s="115"/>
      <c r="W278" s="115"/>
      <c r="X278" s="115"/>
      <c r="Y278" s="115"/>
      <c r="Z278" s="115"/>
      <c r="AA278" s="95"/>
      <c r="AB278" s="95"/>
      <c r="AC278" s="95"/>
      <c r="AD278" s="115"/>
      <c r="AE278" s="95"/>
      <c r="AF278" s="95"/>
      <c r="AG278" s="74">
        <f t="shared" si="203"/>
        <v>0</v>
      </c>
      <c r="AH278" s="74">
        <f t="shared" si="182"/>
        <v>0</v>
      </c>
      <c r="AI278" s="95"/>
      <c r="AJ278" s="115"/>
      <c r="AK278" s="95"/>
      <c r="AL278" s="95"/>
      <c r="AM278" s="115"/>
      <c r="AN278" s="115"/>
      <c r="AO278" s="115"/>
    </row>
    <row r="279" spans="1:41" s="194" customFormat="1" x14ac:dyDescent="0.15">
      <c r="A279" s="63" t="s">
        <v>1240</v>
      </c>
      <c r="B279" s="101" t="s">
        <v>867</v>
      </c>
      <c r="C279" s="41" t="s">
        <v>867</v>
      </c>
      <c r="D279" s="269" t="s">
        <v>1241</v>
      </c>
      <c r="E279" s="115"/>
      <c r="F279" s="115"/>
      <c r="G279" s="115"/>
      <c r="H279" s="115"/>
      <c r="I279" s="74">
        <f t="shared" si="189"/>
        <v>0</v>
      </c>
      <c r="J279" s="115" t="s">
        <v>976</v>
      </c>
      <c r="K279" s="115" t="s">
        <v>976</v>
      </c>
      <c r="L279" s="115" t="s">
        <v>976</v>
      </c>
      <c r="M279" s="115" t="s">
        <v>976</v>
      </c>
      <c r="N279" s="115" t="s">
        <v>976</v>
      </c>
      <c r="O279" s="115" t="s">
        <v>976</v>
      </c>
      <c r="P279" s="115"/>
      <c r="Q279" s="115"/>
      <c r="R279" s="115"/>
      <c r="S279" s="115"/>
      <c r="T279" s="74">
        <f t="shared" si="190"/>
        <v>0</v>
      </c>
      <c r="U279" s="115" t="s">
        <v>976</v>
      </c>
      <c r="V279" s="115" t="s">
        <v>976</v>
      </c>
      <c r="W279" s="115" t="s">
        <v>976</v>
      </c>
      <c r="X279" s="115" t="s">
        <v>976</v>
      </c>
      <c r="Y279" s="115" t="s">
        <v>976</v>
      </c>
      <c r="Z279" s="115" t="s">
        <v>976</v>
      </c>
      <c r="AA279" s="95"/>
      <c r="AB279" s="95"/>
      <c r="AC279" s="95"/>
      <c r="AD279" s="115"/>
      <c r="AE279" s="95"/>
      <c r="AF279" s="95"/>
      <c r="AG279" s="200">
        <f t="shared" si="203"/>
        <v>0</v>
      </c>
      <c r="AH279" s="74">
        <f t="shared" si="182"/>
        <v>0</v>
      </c>
      <c r="AI279" s="95" t="s">
        <v>976</v>
      </c>
      <c r="AJ279" s="115" t="s">
        <v>976</v>
      </c>
      <c r="AK279" s="95" t="s">
        <v>976</v>
      </c>
      <c r="AL279" s="95" t="s">
        <v>976</v>
      </c>
      <c r="AM279" s="274" t="s">
        <v>976</v>
      </c>
      <c r="AN279" s="274" t="s">
        <v>976</v>
      </c>
      <c r="AO279" s="115" t="s">
        <v>976</v>
      </c>
    </row>
    <row r="280" spans="1:41" x14ac:dyDescent="0.15">
      <c r="A280" s="63" t="s">
        <v>748</v>
      </c>
      <c r="B280" s="101" t="s">
        <v>868</v>
      </c>
      <c r="C280" s="41" t="s">
        <v>805</v>
      </c>
      <c r="D280" s="269" t="s">
        <v>940</v>
      </c>
      <c r="E280" s="115"/>
      <c r="F280" s="115"/>
      <c r="G280" s="115"/>
      <c r="H280" s="115"/>
      <c r="I280" s="74">
        <f t="shared" si="189"/>
        <v>0</v>
      </c>
      <c r="J280" s="115" t="s">
        <v>976</v>
      </c>
      <c r="K280" s="115" t="s">
        <v>976</v>
      </c>
      <c r="L280" s="115" t="s">
        <v>976</v>
      </c>
      <c r="M280" s="115" t="s">
        <v>976</v>
      </c>
      <c r="N280" s="115" t="s">
        <v>976</v>
      </c>
      <c r="O280" s="115" t="s">
        <v>976</v>
      </c>
      <c r="P280" s="396">
        <v>0</v>
      </c>
      <c r="Q280" s="396">
        <v>0</v>
      </c>
      <c r="R280" s="396">
        <v>0</v>
      </c>
      <c r="S280" s="396">
        <v>0</v>
      </c>
      <c r="T280" s="395">
        <v>0</v>
      </c>
      <c r="U280" s="115" t="s">
        <v>976</v>
      </c>
      <c r="V280" s="115" t="s">
        <v>976</v>
      </c>
      <c r="W280" s="115" t="s">
        <v>976</v>
      </c>
      <c r="X280" s="115" t="s">
        <v>976</v>
      </c>
      <c r="Y280" s="115" t="s">
        <v>976</v>
      </c>
      <c r="Z280" s="115" t="s">
        <v>976</v>
      </c>
      <c r="AA280" s="95"/>
      <c r="AB280" s="95"/>
      <c r="AC280" s="95"/>
      <c r="AD280" s="221" t="s">
        <v>1</v>
      </c>
      <c r="AE280" s="95"/>
      <c r="AF280" s="94" t="s">
        <v>1</v>
      </c>
      <c r="AG280" s="200">
        <f t="shared" si="203"/>
        <v>0</v>
      </c>
      <c r="AH280" s="94" t="s">
        <v>1</v>
      </c>
      <c r="AI280" s="95" t="s">
        <v>976</v>
      </c>
      <c r="AJ280" s="115" t="s">
        <v>976</v>
      </c>
      <c r="AK280" s="95" t="s">
        <v>976</v>
      </c>
      <c r="AL280" s="95" t="s">
        <v>976</v>
      </c>
      <c r="AM280" s="274" t="s">
        <v>976</v>
      </c>
      <c r="AN280" s="274" t="s">
        <v>976</v>
      </c>
      <c r="AO280" s="95" t="s">
        <v>976</v>
      </c>
    </row>
    <row r="281" spans="1:41" x14ac:dyDescent="0.15">
      <c r="A281" s="63" t="s">
        <v>749</v>
      </c>
      <c r="B281" s="101" t="s">
        <v>1242</v>
      </c>
      <c r="C281" s="41" t="s">
        <v>1243</v>
      </c>
      <c r="D281" s="269" t="s">
        <v>941</v>
      </c>
      <c r="E281" s="115"/>
      <c r="F281" s="115"/>
      <c r="G281" s="115"/>
      <c r="H281" s="115"/>
      <c r="I281" s="74">
        <f t="shared" si="189"/>
        <v>0</v>
      </c>
      <c r="J281" s="115" t="s">
        <v>976</v>
      </c>
      <c r="K281" s="115" t="s">
        <v>976</v>
      </c>
      <c r="L281" s="115" t="s">
        <v>976</v>
      </c>
      <c r="M281" s="115" t="s">
        <v>976</v>
      </c>
      <c r="N281" s="115" t="s">
        <v>976</v>
      </c>
      <c r="O281" s="115" t="s">
        <v>976</v>
      </c>
      <c r="P281" s="381"/>
      <c r="Q281" s="381"/>
      <c r="R281" s="381"/>
      <c r="S281" s="381"/>
      <c r="T281" s="74">
        <f t="shared" si="190"/>
        <v>0</v>
      </c>
      <c r="U281" s="115" t="s">
        <v>976</v>
      </c>
      <c r="V281" s="115" t="s">
        <v>976</v>
      </c>
      <c r="W281" s="115" t="s">
        <v>976</v>
      </c>
      <c r="X281" s="115" t="s">
        <v>976</v>
      </c>
      <c r="Y281" s="115" t="s">
        <v>976</v>
      </c>
      <c r="Z281" s="115" t="s">
        <v>976</v>
      </c>
      <c r="AA281" s="395">
        <v>0</v>
      </c>
      <c r="AB281" s="395">
        <v>0</v>
      </c>
      <c r="AC281" s="395">
        <v>0</v>
      </c>
      <c r="AD281" s="396">
        <v>0</v>
      </c>
      <c r="AE281" s="395">
        <v>0</v>
      </c>
      <c r="AF281" s="395">
        <v>0</v>
      </c>
      <c r="AG281" s="395">
        <v>0</v>
      </c>
      <c r="AH281" s="395">
        <v>0</v>
      </c>
      <c r="AI281" s="95" t="s">
        <v>976</v>
      </c>
      <c r="AJ281" s="115" t="s">
        <v>976</v>
      </c>
      <c r="AK281" s="95" t="s">
        <v>976</v>
      </c>
      <c r="AL281" s="95" t="s">
        <v>976</v>
      </c>
      <c r="AM281" s="274" t="s">
        <v>976</v>
      </c>
      <c r="AN281" s="274" t="s">
        <v>976</v>
      </c>
      <c r="AO281" s="95" t="s">
        <v>976</v>
      </c>
    </row>
    <row r="282" spans="1:41" s="320" customFormat="1" x14ac:dyDescent="0.15">
      <c r="A282" s="63" t="s">
        <v>1872</v>
      </c>
      <c r="B282" s="101" t="s">
        <v>2010</v>
      </c>
      <c r="C282" s="41" t="s">
        <v>2011</v>
      </c>
      <c r="D282" s="272"/>
      <c r="E282" s="115"/>
      <c r="F282" s="115"/>
      <c r="G282" s="115"/>
      <c r="H282" s="115"/>
      <c r="I282" s="74">
        <f t="shared" si="189"/>
        <v>0</v>
      </c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74">
        <f t="shared" si="190"/>
        <v>0</v>
      </c>
      <c r="U282" s="115"/>
      <c r="V282" s="115"/>
      <c r="W282" s="115"/>
      <c r="X282" s="115"/>
      <c r="Y282" s="115"/>
      <c r="Z282" s="115"/>
      <c r="AA282" s="95"/>
      <c r="AB282" s="95"/>
      <c r="AC282" s="95"/>
      <c r="AD282" s="95"/>
      <c r="AE282" s="95"/>
      <c r="AF282" s="95"/>
      <c r="AG282" s="74">
        <f t="shared" si="203"/>
        <v>0</v>
      </c>
      <c r="AH282" s="74">
        <f>IF(AD282&gt;0,AF282/AD282,0)</f>
        <v>0</v>
      </c>
      <c r="AI282" s="95"/>
      <c r="AJ282" s="115"/>
      <c r="AK282" s="95"/>
      <c r="AL282" s="95"/>
      <c r="AM282" s="95"/>
      <c r="AN282" s="95"/>
      <c r="AO282" s="95"/>
    </row>
    <row r="283" spans="1:41" ht="21" x14ac:dyDescent="0.15">
      <c r="A283" s="82" t="s">
        <v>532</v>
      </c>
      <c r="B283" s="101" t="s">
        <v>393</v>
      </c>
      <c r="C283" s="41" t="s">
        <v>219</v>
      </c>
      <c r="D283" s="389" t="s">
        <v>220</v>
      </c>
      <c r="E283" s="115"/>
      <c r="F283" s="115"/>
      <c r="G283" s="115"/>
      <c r="H283" s="115"/>
      <c r="I283" s="74">
        <f t="shared" si="189"/>
        <v>0</v>
      </c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74">
        <f t="shared" si="190"/>
        <v>0</v>
      </c>
      <c r="U283" s="115"/>
      <c r="V283" s="115"/>
      <c r="W283" s="115"/>
      <c r="X283" s="115"/>
      <c r="Y283" s="115"/>
      <c r="Z283" s="115"/>
      <c r="AA283" s="95"/>
      <c r="AB283" s="95"/>
      <c r="AC283" s="95"/>
      <c r="AD283" s="221" t="s">
        <v>1</v>
      </c>
      <c r="AE283" s="95"/>
      <c r="AF283" s="342" t="s">
        <v>1</v>
      </c>
      <c r="AG283" s="74">
        <f t="shared" si="203"/>
        <v>0</v>
      </c>
      <c r="AH283" s="342" t="s">
        <v>1</v>
      </c>
      <c r="AI283" s="95"/>
      <c r="AJ283" s="115"/>
      <c r="AK283" s="95"/>
      <c r="AL283" s="95"/>
      <c r="AM283" s="95"/>
      <c r="AN283" s="95"/>
      <c r="AO283" s="221" t="s">
        <v>1</v>
      </c>
    </row>
    <row r="284" spans="1:41" ht="21" x14ac:dyDescent="0.15">
      <c r="A284" s="82" t="s">
        <v>533</v>
      </c>
      <c r="B284" s="101" t="s">
        <v>394</v>
      </c>
      <c r="C284" s="41" t="s">
        <v>221</v>
      </c>
      <c r="D284" s="401" t="s">
        <v>2092</v>
      </c>
      <c r="E284" s="115" t="s">
        <v>547</v>
      </c>
      <c r="F284" s="115" t="s">
        <v>547</v>
      </c>
      <c r="G284" s="115" t="s">
        <v>547</v>
      </c>
      <c r="H284" s="115" t="s">
        <v>547</v>
      </c>
      <c r="I284" s="342" t="s">
        <v>1</v>
      </c>
      <c r="J284" s="115" t="s">
        <v>547</v>
      </c>
      <c r="K284" s="115" t="s">
        <v>976</v>
      </c>
      <c r="L284" s="115" t="s">
        <v>547</v>
      </c>
      <c r="M284" s="115" t="s">
        <v>547</v>
      </c>
      <c r="N284" s="115" t="s">
        <v>547</v>
      </c>
      <c r="O284" s="115" t="s">
        <v>547</v>
      </c>
      <c r="P284" s="115" t="s">
        <v>547</v>
      </c>
      <c r="Q284" s="115" t="s">
        <v>547</v>
      </c>
      <c r="R284" s="115" t="s">
        <v>547</v>
      </c>
      <c r="S284" s="115" t="s">
        <v>547</v>
      </c>
      <c r="T284" s="115" t="s">
        <v>547</v>
      </c>
      <c r="U284" s="115" t="s">
        <v>547</v>
      </c>
      <c r="V284" s="115" t="s">
        <v>976</v>
      </c>
      <c r="W284" s="115" t="s">
        <v>547</v>
      </c>
      <c r="X284" s="115" t="s">
        <v>547</v>
      </c>
      <c r="Y284" s="115" t="s">
        <v>547</v>
      </c>
      <c r="Z284" s="115" t="s">
        <v>547</v>
      </c>
      <c r="AA284" s="95">
        <f>AD284</f>
        <v>0</v>
      </c>
      <c r="AB284" s="95"/>
      <c r="AC284" s="95"/>
      <c r="AD284" s="95"/>
      <c r="AE284" s="95">
        <f>AF284</f>
        <v>0</v>
      </c>
      <c r="AF284" s="95"/>
      <c r="AG284" s="74">
        <f t="shared" si="203"/>
        <v>0</v>
      </c>
      <c r="AH284" s="74">
        <f t="shared" ref="AH284:AH315" si="207">IF(AD284&gt;0,AF284/AD284,0)</f>
        <v>0</v>
      </c>
      <c r="AI284" s="95">
        <f>AO284</f>
        <v>0</v>
      </c>
      <c r="AJ284" s="115"/>
      <c r="AK284" s="95"/>
      <c r="AL284" s="95"/>
      <c r="AM284" s="95"/>
      <c r="AN284" s="95"/>
      <c r="AO284" s="95"/>
    </row>
    <row r="285" spans="1:41" ht="31.5" x14ac:dyDescent="0.15">
      <c r="A285" s="82" t="s">
        <v>1244</v>
      </c>
      <c r="B285" s="101" t="s">
        <v>395</v>
      </c>
      <c r="C285" s="41" t="s">
        <v>222</v>
      </c>
      <c r="D285" s="389" t="s">
        <v>133</v>
      </c>
      <c r="E285" s="115">
        <f>E286+E287+E288+E289+E292+E293+E294+E295+E296+E297</f>
        <v>0</v>
      </c>
      <c r="F285" s="115">
        <f>F286+F287+F288+F289+F292+F293+F294+F295+F296+F297</f>
        <v>0</v>
      </c>
      <c r="G285" s="115">
        <f>G286+G287+G288+G289+G292+G293+G294+G295+G296+G297</f>
        <v>0</v>
      </c>
      <c r="H285" s="115">
        <f>H286+H287+H288+H289+H292+H293+H294+H295+H296+H297</f>
        <v>0</v>
      </c>
      <c r="I285" s="74">
        <f t="shared" ref="I285:I316" si="208">IF(E285&gt;0,H285/E285,0)</f>
        <v>0</v>
      </c>
      <c r="J285" s="115">
        <f t="shared" ref="J285:O285" si="209">J286+J288+J289+J292+J294+J295+J297</f>
        <v>0</v>
      </c>
      <c r="K285" s="115">
        <f t="shared" si="209"/>
        <v>0</v>
      </c>
      <c r="L285" s="115">
        <f t="shared" si="209"/>
        <v>0</v>
      </c>
      <c r="M285" s="115">
        <f t="shared" si="209"/>
        <v>0</v>
      </c>
      <c r="N285" s="115">
        <f t="shared" si="209"/>
        <v>0</v>
      </c>
      <c r="O285" s="115">
        <f t="shared" si="209"/>
        <v>0</v>
      </c>
      <c r="P285" s="115">
        <f>P286+P287+P288+P289+P292+P293+P294+P295+P296+P297</f>
        <v>0</v>
      </c>
      <c r="Q285" s="115">
        <f>Q286+Q287+Q288+Q289+Q292+Q293+Q294+Q295+Q296+Q297</f>
        <v>0</v>
      </c>
      <c r="R285" s="115">
        <f>R286+R287+R288+R289+R292+R293+R294+R295+R296+R297</f>
        <v>0</v>
      </c>
      <c r="S285" s="115">
        <f>S286+S287+S288+S289+S292+S293+S294+S295+S296+S297</f>
        <v>0</v>
      </c>
      <c r="T285" s="74">
        <f t="shared" ref="T285:T316" si="210">IF(P285&gt;0,S285/P285,0)</f>
        <v>0</v>
      </c>
      <c r="U285" s="115">
        <f>U286+U288+U289+U292+U294+U295+U297</f>
        <v>0</v>
      </c>
      <c r="V285" s="115">
        <f t="shared" ref="V285" si="211">V286+V288+V289+V292+V294+V295+V297</f>
        <v>0</v>
      </c>
      <c r="W285" s="115">
        <f>W286+W288+W289+W292+W294+W295+W297</f>
        <v>0</v>
      </c>
      <c r="X285" s="115">
        <f>X286+X288+X289+X292+X294+X295+X297</f>
        <v>0</v>
      </c>
      <c r="Y285" s="115">
        <f>Y286+Y288+Y289+Y292+Y294+Y295+Y297</f>
        <v>0</v>
      </c>
      <c r="Z285" s="115">
        <f>Z286+Z288+Z289+Z292+Z294+Z295+Z297</f>
        <v>0</v>
      </c>
      <c r="AA285" s="115">
        <f t="shared" ref="AA285:AF285" si="212">AA286+AA287+AA288+AA289+AA292+AA293+AA294+AA295+AA296+AA297</f>
        <v>0</v>
      </c>
      <c r="AB285" s="115">
        <f t="shared" si="212"/>
        <v>0</v>
      </c>
      <c r="AC285" s="115">
        <f t="shared" si="212"/>
        <v>0</v>
      </c>
      <c r="AD285" s="115">
        <f t="shared" si="212"/>
        <v>0</v>
      </c>
      <c r="AE285" s="115">
        <f t="shared" si="212"/>
        <v>0</v>
      </c>
      <c r="AF285" s="115">
        <f t="shared" si="212"/>
        <v>0</v>
      </c>
      <c r="AG285" s="74">
        <f t="shared" si="203"/>
        <v>0</v>
      </c>
      <c r="AH285" s="74">
        <f t="shared" si="207"/>
        <v>0</v>
      </c>
      <c r="AI285" s="115">
        <f t="shared" ref="AI285:AO285" si="213">AI286+AI288+AI289+AI292+AI294+AI295+AI297</f>
        <v>0</v>
      </c>
      <c r="AJ285" s="115">
        <f t="shared" si="213"/>
        <v>0</v>
      </c>
      <c r="AK285" s="115">
        <f t="shared" si="213"/>
        <v>0</v>
      </c>
      <c r="AL285" s="115">
        <f t="shared" si="213"/>
        <v>0</v>
      </c>
      <c r="AM285" s="115">
        <f t="shared" si="213"/>
        <v>0</v>
      </c>
      <c r="AN285" s="115">
        <f t="shared" si="213"/>
        <v>0</v>
      </c>
      <c r="AO285" s="115">
        <f t="shared" si="213"/>
        <v>0</v>
      </c>
    </row>
    <row r="286" spans="1:41" ht="21" x14ac:dyDescent="0.15">
      <c r="A286" s="63" t="s">
        <v>1321</v>
      </c>
      <c r="B286" s="101" t="s">
        <v>869</v>
      </c>
      <c r="C286" s="41" t="s">
        <v>806</v>
      </c>
      <c r="D286" s="387" t="s">
        <v>942</v>
      </c>
      <c r="E286" s="115"/>
      <c r="F286" s="115"/>
      <c r="G286" s="115"/>
      <c r="H286" s="115"/>
      <c r="I286" s="74">
        <f t="shared" si="208"/>
        <v>0</v>
      </c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74">
        <f t="shared" si="210"/>
        <v>0</v>
      </c>
      <c r="U286" s="115"/>
      <c r="V286" s="115"/>
      <c r="W286" s="115"/>
      <c r="X286" s="115"/>
      <c r="Y286" s="115"/>
      <c r="Z286" s="115"/>
      <c r="AA286" s="95"/>
      <c r="AB286" s="95"/>
      <c r="AC286" s="95"/>
      <c r="AD286" s="95"/>
      <c r="AE286" s="95"/>
      <c r="AF286" s="95"/>
      <c r="AG286" s="74">
        <f t="shared" si="203"/>
        <v>0</v>
      </c>
      <c r="AH286" s="74">
        <f t="shared" si="207"/>
        <v>0</v>
      </c>
      <c r="AI286" s="95"/>
      <c r="AJ286" s="115"/>
      <c r="AK286" s="95"/>
      <c r="AL286" s="95"/>
      <c r="AM286" s="95"/>
      <c r="AN286" s="95"/>
      <c r="AO286" s="95"/>
    </row>
    <row r="287" spans="1:41" s="194" customFormat="1" x14ac:dyDescent="0.15">
      <c r="A287" s="63" t="s">
        <v>1245</v>
      </c>
      <c r="B287" s="101" t="s">
        <v>870</v>
      </c>
      <c r="C287" s="41" t="s">
        <v>807</v>
      </c>
      <c r="D287" s="387" t="s">
        <v>1104</v>
      </c>
      <c r="E287" s="115"/>
      <c r="F287" s="115"/>
      <c r="G287" s="115"/>
      <c r="H287" s="115"/>
      <c r="I287" s="74">
        <f t="shared" si="208"/>
        <v>0</v>
      </c>
      <c r="J287" s="115" t="s">
        <v>976</v>
      </c>
      <c r="K287" s="115" t="s">
        <v>976</v>
      </c>
      <c r="L287" s="115" t="s">
        <v>976</v>
      </c>
      <c r="M287" s="115" t="s">
        <v>976</v>
      </c>
      <c r="N287" s="275" t="s">
        <v>976</v>
      </c>
      <c r="O287" s="275" t="s">
        <v>976</v>
      </c>
      <c r="P287" s="115"/>
      <c r="Q287" s="115"/>
      <c r="R287" s="115"/>
      <c r="S287" s="115"/>
      <c r="T287" s="74">
        <f t="shared" si="210"/>
        <v>0</v>
      </c>
      <c r="U287" s="115" t="s">
        <v>976</v>
      </c>
      <c r="V287" s="115" t="s">
        <v>976</v>
      </c>
      <c r="W287" s="115" t="s">
        <v>976</v>
      </c>
      <c r="X287" s="115" t="s">
        <v>976</v>
      </c>
      <c r="Y287" s="115" t="s">
        <v>976</v>
      </c>
      <c r="Z287" s="115" t="s">
        <v>976</v>
      </c>
      <c r="AA287" s="95"/>
      <c r="AB287" s="95"/>
      <c r="AC287" s="95"/>
      <c r="AD287" s="95"/>
      <c r="AE287" s="95"/>
      <c r="AF287" s="95"/>
      <c r="AG287" s="74">
        <f t="shared" si="203"/>
        <v>0</v>
      </c>
      <c r="AH287" s="74">
        <f t="shared" si="207"/>
        <v>0</v>
      </c>
      <c r="AI287" s="95" t="s">
        <v>976</v>
      </c>
      <c r="AJ287" s="115" t="s">
        <v>976</v>
      </c>
      <c r="AK287" s="95" t="s">
        <v>976</v>
      </c>
      <c r="AL287" s="95" t="s">
        <v>976</v>
      </c>
      <c r="AM287" s="95" t="s">
        <v>976</v>
      </c>
      <c r="AN287" s="95" t="s">
        <v>976</v>
      </c>
      <c r="AO287" s="95" t="s">
        <v>976</v>
      </c>
    </row>
    <row r="288" spans="1:41" ht="21" x14ac:dyDescent="0.15">
      <c r="A288" s="63" t="s">
        <v>1320</v>
      </c>
      <c r="B288" s="101" t="s">
        <v>871</v>
      </c>
      <c r="C288" s="41" t="s">
        <v>808</v>
      </c>
      <c r="D288" s="387" t="s">
        <v>943</v>
      </c>
      <c r="E288" s="115"/>
      <c r="F288" s="115"/>
      <c r="G288" s="115"/>
      <c r="H288" s="115"/>
      <c r="I288" s="74">
        <f t="shared" si="208"/>
        <v>0</v>
      </c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74">
        <f t="shared" si="210"/>
        <v>0</v>
      </c>
      <c r="U288" s="115"/>
      <c r="V288" s="115"/>
      <c r="W288" s="115"/>
      <c r="X288" s="115"/>
      <c r="Y288" s="115"/>
      <c r="Z288" s="115"/>
      <c r="AA288" s="95"/>
      <c r="AB288" s="95"/>
      <c r="AC288" s="95"/>
      <c r="AD288" s="95"/>
      <c r="AE288" s="95"/>
      <c r="AF288" s="95"/>
      <c r="AG288" s="74">
        <f t="shared" si="203"/>
        <v>0</v>
      </c>
      <c r="AH288" s="74">
        <f t="shared" si="207"/>
        <v>0</v>
      </c>
      <c r="AI288" s="95"/>
      <c r="AJ288" s="115"/>
      <c r="AK288" s="95"/>
      <c r="AL288" s="95"/>
      <c r="AM288" s="95"/>
      <c r="AN288" s="95"/>
      <c r="AO288" s="95"/>
    </row>
    <row r="289" spans="1:41" x14ac:dyDescent="0.15">
      <c r="A289" s="63" t="s">
        <v>1246</v>
      </c>
      <c r="B289" s="101" t="s">
        <v>872</v>
      </c>
      <c r="C289" s="41" t="s">
        <v>809</v>
      </c>
      <c r="D289" s="387" t="s">
        <v>1247</v>
      </c>
      <c r="E289" s="115">
        <f>E290+E291</f>
        <v>0</v>
      </c>
      <c r="F289" s="115">
        <f>F290+F291</f>
        <v>0</v>
      </c>
      <c r="G289" s="115">
        <f>G290+G291</f>
        <v>0</v>
      </c>
      <c r="H289" s="115">
        <f>H290+H291</f>
        <v>0</v>
      </c>
      <c r="I289" s="74">
        <f t="shared" si="208"/>
        <v>0</v>
      </c>
      <c r="J289" s="115">
        <f t="shared" ref="J289:S289" si="214">J290+J291</f>
        <v>0</v>
      </c>
      <c r="K289" s="115">
        <f>K290+K291</f>
        <v>0</v>
      </c>
      <c r="L289" s="115">
        <f t="shared" si="214"/>
        <v>0</v>
      </c>
      <c r="M289" s="115">
        <f t="shared" si="214"/>
        <v>0</v>
      </c>
      <c r="N289" s="115">
        <f t="shared" si="214"/>
        <v>0</v>
      </c>
      <c r="O289" s="115">
        <f t="shared" si="214"/>
        <v>0</v>
      </c>
      <c r="P289" s="115">
        <f t="shared" si="214"/>
        <v>0</v>
      </c>
      <c r="Q289" s="115">
        <f t="shared" si="214"/>
        <v>0</v>
      </c>
      <c r="R289" s="115">
        <f t="shared" si="214"/>
        <v>0</v>
      </c>
      <c r="S289" s="115">
        <f t="shared" si="214"/>
        <v>0</v>
      </c>
      <c r="T289" s="74">
        <f t="shared" si="210"/>
        <v>0</v>
      </c>
      <c r="U289" s="115">
        <f t="shared" ref="U289:AF289" si="215">U290+U291</f>
        <v>0</v>
      </c>
      <c r="V289" s="115">
        <f>V290+V291</f>
        <v>0</v>
      </c>
      <c r="W289" s="115">
        <f t="shared" si="215"/>
        <v>0</v>
      </c>
      <c r="X289" s="115">
        <f t="shared" si="215"/>
        <v>0</v>
      </c>
      <c r="Y289" s="115">
        <f t="shared" si="215"/>
        <v>0</v>
      </c>
      <c r="Z289" s="115">
        <f t="shared" si="215"/>
        <v>0</v>
      </c>
      <c r="AA289" s="115">
        <f t="shared" si="215"/>
        <v>0</v>
      </c>
      <c r="AB289" s="115">
        <f t="shared" si="215"/>
        <v>0</v>
      </c>
      <c r="AC289" s="115">
        <f t="shared" si="215"/>
        <v>0</v>
      </c>
      <c r="AD289" s="115">
        <f t="shared" si="215"/>
        <v>0</v>
      </c>
      <c r="AE289" s="115">
        <f t="shared" si="215"/>
        <v>0</v>
      </c>
      <c r="AF289" s="115">
        <f t="shared" si="215"/>
        <v>0</v>
      </c>
      <c r="AG289" s="74">
        <f t="shared" si="203"/>
        <v>0</v>
      </c>
      <c r="AH289" s="74">
        <f t="shared" si="207"/>
        <v>0</v>
      </c>
      <c r="AI289" s="115">
        <f t="shared" ref="AI289:AO289" si="216">AI290+AI291</f>
        <v>0</v>
      </c>
      <c r="AJ289" s="115">
        <f>AJ290+AJ291</f>
        <v>0</v>
      </c>
      <c r="AK289" s="115">
        <f t="shared" si="216"/>
        <v>0</v>
      </c>
      <c r="AL289" s="115">
        <f t="shared" si="216"/>
        <v>0</v>
      </c>
      <c r="AM289" s="115">
        <f t="shared" si="216"/>
        <v>0</v>
      </c>
      <c r="AN289" s="115">
        <f t="shared" si="216"/>
        <v>0</v>
      </c>
      <c r="AO289" s="115">
        <f t="shared" si="216"/>
        <v>0</v>
      </c>
    </row>
    <row r="290" spans="1:41" x14ac:dyDescent="0.15">
      <c r="A290" s="63" t="s">
        <v>1248</v>
      </c>
      <c r="B290" s="101" t="s">
        <v>1249</v>
      </c>
      <c r="C290" s="41" t="s">
        <v>1250</v>
      </c>
      <c r="D290" s="387" t="s">
        <v>983</v>
      </c>
      <c r="E290" s="115"/>
      <c r="F290" s="115"/>
      <c r="G290" s="115"/>
      <c r="H290" s="115"/>
      <c r="I290" s="74">
        <f t="shared" si="208"/>
        <v>0</v>
      </c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74">
        <f t="shared" si="210"/>
        <v>0</v>
      </c>
      <c r="U290" s="115"/>
      <c r="V290" s="115"/>
      <c r="W290" s="115"/>
      <c r="X290" s="115"/>
      <c r="Y290" s="115"/>
      <c r="Z290" s="115"/>
      <c r="AA290" s="95"/>
      <c r="AB290" s="95"/>
      <c r="AC290" s="95"/>
      <c r="AD290" s="95"/>
      <c r="AE290" s="95"/>
      <c r="AF290" s="95"/>
      <c r="AG290" s="74">
        <f t="shared" si="203"/>
        <v>0</v>
      </c>
      <c r="AH290" s="74">
        <f t="shared" si="207"/>
        <v>0</v>
      </c>
      <c r="AI290" s="95"/>
      <c r="AJ290" s="115"/>
      <c r="AK290" s="95"/>
      <c r="AL290" s="95"/>
      <c r="AM290" s="95"/>
      <c r="AN290" s="95"/>
      <c r="AO290" s="95"/>
    </row>
    <row r="291" spans="1:41" s="320" customFormat="1" x14ac:dyDescent="0.15">
      <c r="A291" s="63" t="s">
        <v>1875</v>
      </c>
      <c r="B291" s="101" t="s">
        <v>2012</v>
      </c>
      <c r="C291" s="41" t="s">
        <v>2013</v>
      </c>
      <c r="D291" s="272"/>
      <c r="E291" s="115"/>
      <c r="F291" s="115"/>
      <c r="G291" s="115"/>
      <c r="H291" s="115"/>
      <c r="I291" s="74">
        <f t="shared" si="208"/>
        <v>0</v>
      </c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74">
        <f t="shared" si="210"/>
        <v>0</v>
      </c>
      <c r="U291" s="115"/>
      <c r="V291" s="115"/>
      <c r="W291" s="115"/>
      <c r="X291" s="115"/>
      <c r="Y291" s="115"/>
      <c r="Z291" s="115"/>
      <c r="AA291" s="95"/>
      <c r="AB291" s="95"/>
      <c r="AC291" s="95"/>
      <c r="AD291" s="95"/>
      <c r="AE291" s="95"/>
      <c r="AF291" s="95"/>
      <c r="AG291" s="74">
        <f t="shared" si="203"/>
        <v>0</v>
      </c>
      <c r="AH291" s="74">
        <f t="shared" si="207"/>
        <v>0</v>
      </c>
      <c r="AI291" s="95"/>
      <c r="AJ291" s="115"/>
      <c r="AK291" s="95"/>
      <c r="AL291" s="95"/>
      <c r="AM291" s="95"/>
      <c r="AN291" s="95"/>
      <c r="AO291" s="95"/>
    </row>
    <row r="292" spans="1:41" ht="21" x14ac:dyDescent="0.15">
      <c r="A292" s="63" t="s">
        <v>1319</v>
      </c>
      <c r="B292" s="101" t="s">
        <v>873</v>
      </c>
      <c r="C292" s="41" t="s">
        <v>810</v>
      </c>
      <c r="D292" s="387" t="s">
        <v>1251</v>
      </c>
      <c r="E292" s="115"/>
      <c r="F292" s="115"/>
      <c r="G292" s="115"/>
      <c r="H292" s="115"/>
      <c r="I292" s="74">
        <f t="shared" si="208"/>
        <v>0</v>
      </c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74">
        <f t="shared" si="210"/>
        <v>0</v>
      </c>
      <c r="U292" s="115"/>
      <c r="V292" s="115"/>
      <c r="W292" s="115"/>
      <c r="X292" s="115"/>
      <c r="Y292" s="115"/>
      <c r="Z292" s="115"/>
      <c r="AA292" s="95"/>
      <c r="AB292" s="95"/>
      <c r="AC292" s="95"/>
      <c r="AD292" s="95"/>
      <c r="AE292" s="95"/>
      <c r="AF292" s="95"/>
      <c r="AG292" s="74">
        <f t="shared" si="203"/>
        <v>0</v>
      </c>
      <c r="AH292" s="74">
        <f t="shared" si="207"/>
        <v>0</v>
      </c>
      <c r="AI292" s="95"/>
      <c r="AJ292" s="115"/>
      <c r="AK292" s="95"/>
      <c r="AL292" s="95"/>
      <c r="AM292" s="95"/>
      <c r="AN292" s="95"/>
      <c r="AO292" s="95"/>
    </row>
    <row r="293" spans="1:41" ht="21" x14ac:dyDescent="0.15">
      <c r="A293" s="63" t="s">
        <v>1318</v>
      </c>
      <c r="B293" s="101" t="s">
        <v>874</v>
      </c>
      <c r="C293" s="41" t="s">
        <v>811</v>
      </c>
      <c r="D293" s="387" t="s">
        <v>944</v>
      </c>
      <c r="E293" s="115"/>
      <c r="F293" s="115"/>
      <c r="G293" s="115"/>
      <c r="H293" s="115"/>
      <c r="I293" s="74">
        <f t="shared" si="208"/>
        <v>0</v>
      </c>
      <c r="J293" s="115" t="s">
        <v>976</v>
      </c>
      <c r="K293" s="115" t="s">
        <v>976</v>
      </c>
      <c r="L293" s="115" t="s">
        <v>976</v>
      </c>
      <c r="M293" s="115" t="s">
        <v>976</v>
      </c>
      <c r="N293" s="275" t="s">
        <v>976</v>
      </c>
      <c r="O293" s="275" t="s">
        <v>976</v>
      </c>
      <c r="P293" s="115"/>
      <c r="Q293" s="115"/>
      <c r="R293" s="115"/>
      <c r="S293" s="115"/>
      <c r="T293" s="74">
        <f t="shared" si="210"/>
        <v>0</v>
      </c>
      <c r="U293" s="115" t="s">
        <v>976</v>
      </c>
      <c r="V293" s="115" t="s">
        <v>976</v>
      </c>
      <c r="W293" s="115" t="s">
        <v>976</v>
      </c>
      <c r="X293" s="115" t="s">
        <v>976</v>
      </c>
      <c r="Y293" s="115" t="s">
        <v>976</v>
      </c>
      <c r="Z293" s="115" t="s">
        <v>976</v>
      </c>
      <c r="AA293" s="95"/>
      <c r="AB293" s="95"/>
      <c r="AC293" s="95"/>
      <c r="AD293" s="95"/>
      <c r="AE293" s="95"/>
      <c r="AF293" s="95"/>
      <c r="AG293" s="74">
        <f t="shared" si="203"/>
        <v>0</v>
      </c>
      <c r="AH293" s="74">
        <f t="shared" si="207"/>
        <v>0</v>
      </c>
      <c r="AI293" s="95" t="s">
        <v>976</v>
      </c>
      <c r="AJ293" s="115" t="s">
        <v>976</v>
      </c>
      <c r="AK293" s="95" t="s">
        <v>976</v>
      </c>
      <c r="AL293" s="95" t="s">
        <v>976</v>
      </c>
      <c r="AM293" s="95" t="s">
        <v>976</v>
      </c>
      <c r="AN293" s="95" t="s">
        <v>976</v>
      </c>
      <c r="AO293" s="95" t="s">
        <v>976</v>
      </c>
    </row>
    <row r="294" spans="1:41" x14ac:dyDescent="0.15">
      <c r="A294" s="63" t="s">
        <v>1317</v>
      </c>
      <c r="B294" s="101" t="s">
        <v>875</v>
      </c>
      <c r="C294" s="41" t="s">
        <v>812</v>
      </c>
      <c r="D294" s="387" t="s">
        <v>945</v>
      </c>
      <c r="E294" s="115"/>
      <c r="F294" s="115"/>
      <c r="G294" s="115"/>
      <c r="H294" s="115"/>
      <c r="I294" s="74">
        <f t="shared" si="208"/>
        <v>0</v>
      </c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74">
        <f t="shared" si="210"/>
        <v>0</v>
      </c>
      <c r="U294" s="115"/>
      <c r="V294" s="115"/>
      <c r="W294" s="115"/>
      <c r="X294" s="115"/>
      <c r="Y294" s="115"/>
      <c r="Z294" s="115"/>
      <c r="AA294" s="95"/>
      <c r="AB294" s="95"/>
      <c r="AC294" s="95"/>
      <c r="AD294" s="95"/>
      <c r="AE294" s="95"/>
      <c r="AF294" s="95"/>
      <c r="AG294" s="74">
        <f t="shared" si="203"/>
        <v>0</v>
      </c>
      <c r="AH294" s="74">
        <f t="shared" si="207"/>
        <v>0</v>
      </c>
      <c r="AI294" s="95"/>
      <c r="AJ294" s="115"/>
      <c r="AK294" s="95"/>
      <c r="AL294" s="95"/>
      <c r="AM294" s="95"/>
      <c r="AN294" s="95"/>
      <c r="AO294" s="95"/>
    </row>
    <row r="295" spans="1:41" x14ac:dyDescent="0.15">
      <c r="A295" s="63" t="s">
        <v>1316</v>
      </c>
      <c r="B295" s="101" t="s">
        <v>979</v>
      </c>
      <c r="C295" s="41" t="s">
        <v>962</v>
      </c>
      <c r="D295" s="387" t="s">
        <v>946</v>
      </c>
      <c r="E295" s="115"/>
      <c r="F295" s="115"/>
      <c r="G295" s="115"/>
      <c r="H295" s="115"/>
      <c r="I295" s="74">
        <f t="shared" si="208"/>
        <v>0</v>
      </c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74">
        <f t="shared" si="210"/>
        <v>0</v>
      </c>
      <c r="U295" s="115"/>
      <c r="V295" s="115"/>
      <c r="W295" s="115"/>
      <c r="X295" s="115"/>
      <c r="Y295" s="115"/>
      <c r="Z295" s="115"/>
      <c r="AA295" s="95"/>
      <c r="AB295" s="95"/>
      <c r="AC295" s="95"/>
      <c r="AD295" s="95"/>
      <c r="AE295" s="95"/>
      <c r="AF295" s="95"/>
      <c r="AG295" s="74">
        <f t="shared" si="203"/>
        <v>0</v>
      </c>
      <c r="AH295" s="74">
        <f t="shared" si="207"/>
        <v>0</v>
      </c>
      <c r="AI295" s="95"/>
      <c r="AJ295" s="115"/>
      <c r="AK295" s="95"/>
      <c r="AL295" s="95"/>
      <c r="AM295" s="95"/>
      <c r="AN295" s="95"/>
      <c r="AO295" s="95"/>
    </row>
    <row r="296" spans="1:41" x14ac:dyDescent="0.15">
      <c r="A296" s="63" t="s">
        <v>1315</v>
      </c>
      <c r="B296" s="101" t="s">
        <v>980</v>
      </c>
      <c r="C296" s="41" t="s">
        <v>963</v>
      </c>
      <c r="D296" s="387" t="s">
        <v>947</v>
      </c>
      <c r="E296" s="115"/>
      <c r="F296" s="115"/>
      <c r="G296" s="115"/>
      <c r="H296" s="115"/>
      <c r="I296" s="74">
        <f t="shared" si="208"/>
        <v>0</v>
      </c>
      <c r="J296" s="221" t="s">
        <v>976</v>
      </c>
      <c r="K296" s="221" t="s">
        <v>976</v>
      </c>
      <c r="L296" s="221" t="s">
        <v>976</v>
      </c>
      <c r="M296" s="221" t="s">
        <v>976</v>
      </c>
      <c r="N296" s="221" t="s">
        <v>976</v>
      </c>
      <c r="O296" s="221" t="s">
        <v>976</v>
      </c>
      <c r="P296" s="115"/>
      <c r="Q296" s="115"/>
      <c r="R296" s="115"/>
      <c r="S296" s="115"/>
      <c r="T296" s="74">
        <f t="shared" si="210"/>
        <v>0</v>
      </c>
      <c r="U296" s="221" t="s">
        <v>976</v>
      </c>
      <c r="V296" s="221" t="s">
        <v>976</v>
      </c>
      <c r="W296" s="221" t="s">
        <v>976</v>
      </c>
      <c r="X296" s="221" t="s">
        <v>976</v>
      </c>
      <c r="Y296" s="221" t="s">
        <v>976</v>
      </c>
      <c r="Z296" s="221" t="s">
        <v>976</v>
      </c>
      <c r="AA296" s="95"/>
      <c r="AB296" s="95"/>
      <c r="AC296" s="95"/>
      <c r="AD296" s="95"/>
      <c r="AE296" s="95"/>
      <c r="AF296" s="95"/>
      <c r="AG296" s="74">
        <f t="shared" si="203"/>
        <v>0</v>
      </c>
      <c r="AH296" s="74">
        <f t="shared" si="207"/>
        <v>0</v>
      </c>
      <c r="AI296" s="342" t="s">
        <v>976</v>
      </c>
      <c r="AJ296" s="221" t="s">
        <v>976</v>
      </c>
      <c r="AK296" s="342" t="s">
        <v>976</v>
      </c>
      <c r="AL296" s="342" t="s">
        <v>976</v>
      </c>
      <c r="AM296" s="342" t="s">
        <v>976</v>
      </c>
      <c r="AN296" s="342" t="s">
        <v>976</v>
      </c>
      <c r="AO296" s="342" t="s">
        <v>976</v>
      </c>
    </row>
    <row r="297" spans="1:41" s="320" customFormat="1" x14ac:dyDescent="0.15">
      <c r="A297" s="63" t="s">
        <v>1874</v>
      </c>
      <c r="B297" s="101" t="s">
        <v>2014</v>
      </c>
      <c r="C297" s="41" t="s">
        <v>2015</v>
      </c>
      <c r="D297" s="272"/>
      <c r="E297" s="115"/>
      <c r="F297" s="115"/>
      <c r="G297" s="115"/>
      <c r="H297" s="115"/>
      <c r="I297" s="74">
        <f t="shared" si="208"/>
        <v>0</v>
      </c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74">
        <f t="shared" si="210"/>
        <v>0</v>
      </c>
      <c r="U297" s="115"/>
      <c r="V297" s="115"/>
      <c r="W297" s="115"/>
      <c r="X297" s="115"/>
      <c r="Y297" s="115"/>
      <c r="Z297" s="115"/>
      <c r="AA297" s="95"/>
      <c r="AB297" s="95"/>
      <c r="AC297" s="95"/>
      <c r="AD297" s="95"/>
      <c r="AE297" s="95"/>
      <c r="AF297" s="95"/>
      <c r="AG297" s="74">
        <f t="shared" si="203"/>
        <v>0</v>
      </c>
      <c r="AH297" s="74">
        <f t="shared" si="207"/>
        <v>0</v>
      </c>
      <c r="AI297" s="95"/>
      <c r="AJ297" s="115"/>
      <c r="AK297" s="95"/>
      <c r="AL297" s="95"/>
      <c r="AM297" s="95"/>
      <c r="AN297" s="95"/>
      <c r="AO297" s="95"/>
    </row>
    <row r="298" spans="1:41" ht="46.5" customHeight="1" x14ac:dyDescent="0.15">
      <c r="A298" s="82" t="s">
        <v>535</v>
      </c>
      <c r="B298" s="101" t="s">
        <v>396</v>
      </c>
      <c r="C298" s="41" t="s">
        <v>223</v>
      </c>
      <c r="D298" s="389" t="s">
        <v>224</v>
      </c>
      <c r="E298" s="115">
        <f>SUM(E299:E347)</f>
        <v>0</v>
      </c>
      <c r="F298" s="115">
        <f>SUM(F299:F347)</f>
        <v>0</v>
      </c>
      <c r="G298" s="115">
        <f>SUM(G299:G347)</f>
        <v>0</v>
      </c>
      <c r="H298" s="115">
        <f>SUM(H299:H347)</f>
        <v>0</v>
      </c>
      <c r="I298" s="74">
        <f t="shared" si="208"/>
        <v>0</v>
      </c>
      <c r="J298" s="221" t="s">
        <v>976</v>
      </c>
      <c r="K298" s="221" t="s">
        <v>976</v>
      </c>
      <c r="L298" s="221" t="s">
        <v>976</v>
      </c>
      <c r="M298" s="221" t="s">
        <v>976</v>
      </c>
      <c r="N298" s="221" t="s">
        <v>976</v>
      </c>
      <c r="O298" s="221" t="s">
        <v>976</v>
      </c>
      <c r="P298" s="115">
        <f>SUM(P299:P347)</f>
        <v>0</v>
      </c>
      <c r="Q298" s="115">
        <f>SUM(Q299:Q347)</f>
        <v>0</v>
      </c>
      <c r="R298" s="115">
        <f>SUM(R299:R347)</f>
        <v>0</v>
      </c>
      <c r="S298" s="115">
        <f>SUM(S299:S347)</f>
        <v>0</v>
      </c>
      <c r="T298" s="74">
        <f t="shared" si="210"/>
        <v>0</v>
      </c>
      <c r="U298" s="221" t="s">
        <v>976</v>
      </c>
      <c r="V298" s="221" t="s">
        <v>976</v>
      </c>
      <c r="W298" s="221" t="s">
        <v>976</v>
      </c>
      <c r="X298" s="221" t="s">
        <v>976</v>
      </c>
      <c r="Y298" s="221" t="s">
        <v>976</v>
      </c>
      <c r="Z298" s="221" t="s">
        <v>976</v>
      </c>
      <c r="AA298" s="95">
        <f t="shared" ref="AA298:AF298" si="217">SUM(AA299:AA347)</f>
        <v>0</v>
      </c>
      <c r="AB298" s="95">
        <f t="shared" si="217"/>
        <v>0</v>
      </c>
      <c r="AC298" s="95">
        <f t="shared" si="217"/>
        <v>0</v>
      </c>
      <c r="AD298" s="95">
        <f t="shared" si="217"/>
        <v>0</v>
      </c>
      <c r="AE298" s="95">
        <f t="shared" si="217"/>
        <v>0</v>
      </c>
      <c r="AF298" s="95">
        <f t="shared" si="217"/>
        <v>0</v>
      </c>
      <c r="AG298" s="74">
        <f t="shared" si="203"/>
        <v>0</v>
      </c>
      <c r="AH298" s="74">
        <f t="shared" si="207"/>
        <v>0</v>
      </c>
      <c r="AI298" s="342" t="s">
        <v>976</v>
      </c>
      <c r="AJ298" s="221" t="s">
        <v>976</v>
      </c>
      <c r="AK298" s="342" t="s">
        <v>976</v>
      </c>
      <c r="AL298" s="342" t="s">
        <v>976</v>
      </c>
      <c r="AM298" s="342" t="s">
        <v>976</v>
      </c>
      <c r="AN298" s="342" t="s">
        <v>976</v>
      </c>
      <c r="AO298" s="342" t="s">
        <v>976</v>
      </c>
    </row>
    <row r="299" spans="1:41" ht="21" x14ac:dyDescent="0.15">
      <c r="A299" s="225" t="s">
        <v>1473</v>
      </c>
      <c r="B299" s="101" t="s">
        <v>1620</v>
      </c>
      <c r="C299" s="41" t="s">
        <v>1522</v>
      </c>
      <c r="D299" s="273" t="s">
        <v>1523</v>
      </c>
      <c r="E299" s="115"/>
      <c r="F299" s="115"/>
      <c r="G299" s="115"/>
      <c r="H299" s="115"/>
      <c r="I299" s="74">
        <f t="shared" si="208"/>
        <v>0</v>
      </c>
      <c r="J299" s="221" t="s">
        <v>976</v>
      </c>
      <c r="K299" s="221" t="s">
        <v>976</v>
      </c>
      <c r="L299" s="221" t="s">
        <v>976</v>
      </c>
      <c r="M299" s="221" t="s">
        <v>976</v>
      </c>
      <c r="N299" s="221" t="s">
        <v>976</v>
      </c>
      <c r="O299" s="221" t="s">
        <v>976</v>
      </c>
      <c r="P299" s="115"/>
      <c r="Q299" s="115"/>
      <c r="R299" s="115"/>
      <c r="S299" s="115"/>
      <c r="T299" s="74">
        <f t="shared" si="210"/>
        <v>0</v>
      </c>
      <c r="U299" s="221" t="s">
        <v>976</v>
      </c>
      <c r="V299" s="221" t="s">
        <v>976</v>
      </c>
      <c r="W299" s="221" t="s">
        <v>976</v>
      </c>
      <c r="X299" s="221" t="s">
        <v>976</v>
      </c>
      <c r="Y299" s="221" t="s">
        <v>976</v>
      </c>
      <c r="Z299" s="221" t="s">
        <v>976</v>
      </c>
      <c r="AA299" s="95"/>
      <c r="AB299" s="95"/>
      <c r="AC299" s="95"/>
      <c r="AD299" s="95"/>
      <c r="AE299" s="95"/>
      <c r="AF299" s="95"/>
      <c r="AG299" s="74">
        <f t="shared" si="203"/>
        <v>0</v>
      </c>
      <c r="AH299" s="74">
        <f t="shared" si="207"/>
        <v>0</v>
      </c>
      <c r="AI299" s="342" t="s">
        <v>976</v>
      </c>
      <c r="AJ299" s="221" t="s">
        <v>976</v>
      </c>
      <c r="AK299" s="342" t="s">
        <v>976</v>
      </c>
      <c r="AL299" s="342" t="s">
        <v>976</v>
      </c>
      <c r="AM299" s="342" t="s">
        <v>976</v>
      </c>
      <c r="AN299" s="342" t="s">
        <v>976</v>
      </c>
      <c r="AO299" s="342" t="s">
        <v>976</v>
      </c>
    </row>
    <row r="300" spans="1:41" ht="21" x14ac:dyDescent="0.15">
      <c r="A300" s="225" t="s">
        <v>1474</v>
      </c>
      <c r="B300" s="101" t="s">
        <v>1621</v>
      </c>
      <c r="C300" s="41" t="s">
        <v>1524</v>
      </c>
      <c r="D300" s="273" t="s">
        <v>1525</v>
      </c>
      <c r="E300" s="115"/>
      <c r="F300" s="115"/>
      <c r="G300" s="115"/>
      <c r="H300" s="115"/>
      <c r="I300" s="74">
        <f t="shared" si="208"/>
        <v>0</v>
      </c>
      <c r="J300" s="221" t="s">
        <v>976</v>
      </c>
      <c r="K300" s="221" t="s">
        <v>976</v>
      </c>
      <c r="L300" s="221" t="s">
        <v>976</v>
      </c>
      <c r="M300" s="221" t="s">
        <v>976</v>
      </c>
      <c r="N300" s="221" t="s">
        <v>976</v>
      </c>
      <c r="O300" s="221" t="s">
        <v>976</v>
      </c>
      <c r="P300" s="115"/>
      <c r="Q300" s="115"/>
      <c r="R300" s="115"/>
      <c r="S300" s="115"/>
      <c r="T300" s="74">
        <f t="shared" si="210"/>
        <v>0</v>
      </c>
      <c r="U300" s="221" t="s">
        <v>976</v>
      </c>
      <c r="V300" s="221" t="s">
        <v>976</v>
      </c>
      <c r="W300" s="221" t="s">
        <v>976</v>
      </c>
      <c r="X300" s="221" t="s">
        <v>976</v>
      </c>
      <c r="Y300" s="221" t="s">
        <v>976</v>
      </c>
      <c r="Z300" s="221" t="s">
        <v>976</v>
      </c>
      <c r="AA300" s="95"/>
      <c r="AB300" s="95"/>
      <c r="AC300" s="95"/>
      <c r="AD300" s="95"/>
      <c r="AE300" s="95"/>
      <c r="AF300" s="95"/>
      <c r="AG300" s="74">
        <f t="shared" si="203"/>
        <v>0</v>
      </c>
      <c r="AH300" s="74">
        <f t="shared" si="207"/>
        <v>0</v>
      </c>
      <c r="AI300" s="342" t="s">
        <v>976</v>
      </c>
      <c r="AJ300" s="221" t="s">
        <v>976</v>
      </c>
      <c r="AK300" s="342" t="s">
        <v>976</v>
      </c>
      <c r="AL300" s="342" t="s">
        <v>976</v>
      </c>
      <c r="AM300" s="342" t="s">
        <v>976</v>
      </c>
      <c r="AN300" s="342" t="s">
        <v>976</v>
      </c>
      <c r="AO300" s="342" t="s">
        <v>976</v>
      </c>
    </row>
    <row r="301" spans="1:41" ht="21" x14ac:dyDescent="0.15">
      <c r="A301" s="225" t="s">
        <v>1475</v>
      </c>
      <c r="B301" s="101" t="s">
        <v>1622</v>
      </c>
      <c r="C301" s="41" t="s">
        <v>1526</v>
      </c>
      <c r="D301" s="273" t="s">
        <v>1527</v>
      </c>
      <c r="E301" s="115"/>
      <c r="F301" s="115"/>
      <c r="G301" s="115"/>
      <c r="H301" s="115"/>
      <c r="I301" s="74">
        <f t="shared" si="208"/>
        <v>0</v>
      </c>
      <c r="J301" s="221" t="s">
        <v>976</v>
      </c>
      <c r="K301" s="221" t="s">
        <v>976</v>
      </c>
      <c r="L301" s="221" t="s">
        <v>976</v>
      </c>
      <c r="M301" s="221" t="s">
        <v>976</v>
      </c>
      <c r="N301" s="221" t="s">
        <v>976</v>
      </c>
      <c r="O301" s="221" t="s">
        <v>976</v>
      </c>
      <c r="P301" s="115"/>
      <c r="Q301" s="115"/>
      <c r="R301" s="115"/>
      <c r="S301" s="115"/>
      <c r="T301" s="74">
        <f t="shared" si="210"/>
        <v>0</v>
      </c>
      <c r="U301" s="221" t="s">
        <v>976</v>
      </c>
      <c r="V301" s="221" t="s">
        <v>976</v>
      </c>
      <c r="W301" s="221" t="s">
        <v>976</v>
      </c>
      <c r="X301" s="221" t="s">
        <v>976</v>
      </c>
      <c r="Y301" s="221" t="s">
        <v>976</v>
      </c>
      <c r="Z301" s="221" t="s">
        <v>976</v>
      </c>
      <c r="AA301" s="95"/>
      <c r="AB301" s="95"/>
      <c r="AC301" s="95"/>
      <c r="AD301" s="95"/>
      <c r="AE301" s="95"/>
      <c r="AF301" s="95"/>
      <c r="AG301" s="74">
        <f t="shared" si="203"/>
        <v>0</v>
      </c>
      <c r="AH301" s="74">
        <f t="shared" si="207"/>
        <v>0</v>
      </c>
      <c r="AI301" s="342" t="s">
        <v>976</v>
      </c>
      <c r="AJ301" s="221" t="s">
        <v>976</v>
      </c>
      <c r="AK301" s="342" t="s">
        <v>976</v>
      </c>
      <c r="AL301" s="342" t="s">
        <v>976</v>
      </c>
      <c r="AM301" s="342" t="s">
        <v>976</v>
      </c>
      <c r="AN301" s="342" t="s">
        <v>976</v>
      </c>
      <c r="AO301" s="342" t="s">
        <v>976</v>
      </c>
    </row>
    <row r="302" spans="1:41" x14ac:dyDescent="0.15">
      <c r="A302" s="225" t="s">
        <v>1476</v>
      </c>
      <c r="B302" s="101" t="s">
        <v>1623</v>
      </c>
      <c r="C302" s="41" t="s">
        <v>1528</v>
      </c>
      <c r="D302" s="273" t="s">
        <v>1529</v>
      </c>
      <c r="E302" s="115"/>
      <c r="F302" s="115"/>
      <c r="G302" s="115"/>
      <c r="H302" s="115"/>
      <c r="I302" s="74">
        <f t="shared" si="208"/>
        <v>0</v>
      </c>
      <c r="J302" s="221" t="s">
        <v>976</v>
      </c>
      <c r="K302" s="221" t="s">
        <v>976</v>
      </c>
      <c r="L302" s="221" t="s">
        <v>976</v>
      </c>
      <c r="M302" s="221" t="s">
        <v>976</v>
      </c>
      <c r="N302" s="221" t="s">
        <v>976</v>
      </c>
      <c r="O302" s="221" t="s">
        <v>976</v>
      </c>
      <c r="P302" s="115"/>
      <c r="Q302" s="115"/>
      <c r="R302" s="115"/>
      <c r="S302" s="115"/>
      <c r="T302" s="74">
        <f t="shared" si="210"/>
        <v>0</v>
      </c>
      <c r="U302" s="221" t="s">
        <v>976</v>
      </c>
      <c r="V302" s="221" t="s">
        <v>976</v>
      </c>
      <c r="W302" s="221" t="s">
        <v>976</v>
      </c>
      <c r="X302" s="221" t="s">
        <v>976</v>
      </c>
      <c r="Y302" s="221" t="s">
        <v>976</v>
      </c>
      <c r="Z302" s="221" t="s">
        <v>976</v>
      </c>
      <c r="AA302" s="95"/>
      <c r="AB302" s="95"/>
      <c r="AC302" s="95"/>
      <c r="AD302" s="95"/>
      <c r="AE302" s="95"/>
      <c r="AF302" s="95"/>
      <c r="AG302" s="74">
        <f t="shared" si="203"/>
        <v>0</v>
      </c>
      <c r="AH302" s="74">
        <f t="shared" si="207"/>
        <v>0</v>
      </c>
      <c r="AI302" s="342" t="s">
        <v>976</v>
      </c>
      <c r="AJ302" s="221" t="s">
        <v>976</v>
      </c>
      <c r="AK302" s="342" t="s">
        <v>976</v>
      </c>
      <c r="AL302" s="342" t="s">
        <v>976</v>
      </c>
      <c r="AM302" s="342" t="s">
        <v>976</v>
      </c>
      <c r="AN302" s="342" t="s">
        <v>976</v>
      </c>
      <c r="AO302" s="342" t="s">
        <v>976</v>
      </c>
    </row>
    <row r="303" spans="1:41" ht="21" x14ac:dyDescent="0.15">
      <c r="A303" s="225" t="s">
        <v>1477</v>
      </c>
      <c r="B303" s="101" t="s">
        <v>1624</v>
      </c>
      <c r="C303" s="41" t="s">
        <v>1530</v>
      </c>
      <c r="D303" s="273" t="s">
        <v>1531</v>
      </c>
      <c r="E303" s="115"/>
      <c r="F303" s="115"/>
      <c r="G303" s="115"/>
      <c r="H303" s="115"/>
      <c r="I303" s="74">
        <f t="shared" si="208"/>
        <v>0</v>
      </c>
      <c r="J303" s="221" t="s">
        <v>976</v>
      </c>
      <c r="K303" s="221" t="s">
        <v>976</v>
      </c>
      <c r="L303" s="221" t="s">
        <v>976</v>
      </c>
      <c r="M303" s="221" t="s">
        <v>976</v>
      </c>
      <c r="N303" s="221" t="s">
        <v>976</v>
      </c>
      <c r="O303" s="221" t="s">
        <v>976</v>
      </c>
      <c r="P303" s="115"/>
      <c r="Q303" s="115"/>
      <c r="R303" s="115"/>
      <c r="S303" s="115"/>
      <c r="T303" s="74">
        <f t="shared" si="210"/>
        <v>0</v>
      </c>
      <c r="U303" s="221" t="s">
        <v>976</v>
      </c>
      <c r="V303" s="221" t="s">
        <v>976</v>
      </c>
      <c r="W303" s="221" t="s">
        <v>976</v>
      </c>
      <c r="X303" s="221" t="s">
        <v>976</v>
      </c>
      <c r="Y303" s="221" t="s">
        <v>976</v>
      </c>
      <c r="Z303" s="221" t="s">
        <v>976</v>
      </c>
      <c r="AA303" s="95"/>
      <c r="AB303" s="95"/>
      <c r="AC303" s="95"/>
      <c r="AD303" s="95"/>
      <c r="AE303" s="95"/>
      <c r="AF303" s="95"/>
      <c r="AG303" s="74">
        <f t="shared" si="203"/>
        <v>0</v>
      </c>
      <c r="AH303" s="74">
        <f t="shared" si="207"/>
        <v>0</v>
      </c>
      <c r="AI303" s="342" t="s">
        <v>976</v>
      </c>
      <c r="AJ303" s="221" t="s">
        <v>976</v>
      </c>
      <c r="AK303" s="342" t="s">
        <v>976</v>
      </c>
      <c r="AL303" s="342" t="s">
        <v>976</v>
      </c>
      <c r="AM303" s="342" t="s">
        <v>976</v>
      </c>
      <c r="AN303" s="342" t="s">
        <v>976</v>
      </c>
      <c r="AO303" s="342" t="s">
        <v>976</v>
      </c>
    </row>
    <row r="304" spans="1:41" ht="42" x14ac:dyDescent="0.15">
      <c r="A304" s="225" t="s">
        <v>1478</v>
      </c>
      <c r="B304" s="101" t="s">
        <v>1625</v>
      </c>
      <c r="C304" s="41" t="s">
        <v>1532</v>
      </c>
      <c r="D304" s="273" t="s">
        <v>1533</v>
      </c>
      <c r="E304" s="115"/>
      <c r="F304" s="115"/>
      <c r="G304" s="115"/>
      <c r="H304" s="115"/>
      <c r="I304" s="74">
        <f t="shared" si="208"/>
        <v>0</v>
      </c>
      <c r="J304" s="221" t="s">
        <v>976</v>
      </c>
      <c r="K304" s="221" t="s">
        <v>976</v>
      </c>
      <c r="L304" s="221" t="s">
        <v>976</v>
      </c>
      <c r="M304" s="221" t="s">
        <v>976</v>
      </c>
      <c r="N304" s="221" t="s">
        <v>976</v>
      </c>
      <c r="O304" s="221" t="s">
        <v>976</v>
      </c>
      <c r="P304" s="115"/>
      <c r="Q304" s="115"/>
      <c r="R304" s="115"/>
      <c r="S304" s="115"/>
      <c r="T304" s="74">
        <f t="shared" si="210"/>
        <v>0</v>
      </c>
      <c r="U304" s="221" t="s">
        <v>976</v>
      </c>
      <c r="V304" s="221" t="s">
        <v>976</v>
      </c>
      <c r="W304" s="221" t="s">
        <v>976</v>
      </c>
      <c r="X304" s="221" t="s">
        <v>976</v>
      </c>
      <c r="Y304" s="221" t="s">
        <v>976</v>
      </c>
      <c r="Z304" s="221" t="s">
        <v>976</v>
      </c>
      <c r="AA304" s="95"/>
      <c r="AB304" s="95"/>
      <c r="AC304" s="95"/>
      <c r="AD304" s="95"/>
      <c r="AE304" s="95"/>
      <c r="AF304" s="95"/>
      <c r="AG304" s="74">
        <f t="shared" si="203"/>
        <v>0</v>
      </c>
      <c r="AH304" s="74">
        <f t="shared" si="207"/>
        <v>0</v>
      </c>
      <c r="AI304" s="342" t="s">
        <v>976</v>
      </c>
      <c r="AJ304" s="221" t="s">
        <v>976</v>
      </c>
      <c r="AK304" s="342" t="s">
        <v>976</v>
      </c>
      <c r="AL304" s="342" t="s">
        <v>976</v>
      </c>
      <c r="AM304" s="342" t="s">
        <v>976</v>
      </c>
      <c r="AN304" s="342" t="s">
        <v>976</v>
      </c>
      <c r="AO304" s="342" t="s">
        <v>976</v>
      </c>
    </row>
    <row r="305" spans="1:41" x14ac:dyDescent="0.15">
      <c r="A305" s="225" t="s">
        <v>1479</v>
      </c>
      <c r="B305" s="101" t="s">
        <v>1626</v>
      </c>
      <c r="C305" s="41" t="s">
        <v>1534</v>
      </c>
      <c r="D305" s="273" t="s">
        <v>1535</v>
      </c>
      <c r="E305" s="115"/>
      <c r="F305" s="115"/>
      <c r="G305" s="115"/>
      <c r="H305" s="115"/>
      <c r="I305" s="74">
        <f t="shared" si="208"/>
        <v>0</v>
      </c>
      <c r="J305" s="221" t="s">
        <v>976</v>
      </c>
      <c r="K305" s="221" t="s">
        <v>976</v>
      </c>
      <c r="L305" s="221" t="s">
        <v>976</v>
      </c>
      <c r="M305" s="221" t="s">
        <v>976</v>
      </c>
      <c r="N305" s="221" t="s">
        <v>976</v>
      </c>
      <c r="O305" s="221" t="s">
        <v>976</v>
      </c>
      <c r="P305" s="115"/>
      <c r="Q305" s="115"/>
      <c r="R305" s="115"/>
      <c r="S305" s="115"/>
      <c r="T305" s="74">
        <f t="shared" si="210"/>
        <v>0</v>
      </c>
      <c r="U305" s="221" t="s">
        <v>976</v>
      </c>
      <c r="V305" s="221" t="s">
        <v>976</v>
      </c>
      <c r="W305" s="221" t="s">
        <v>976</v>
      </c>
      <c r="X305" s="221" t="s">
        <v>976</v>
      </c>
      <c r="Y305" s="221" t="s">
        <v>976</v>
      </c>
      <c r="Z305" s="221" t="s">
        <v>976</v>
      </c>
      <c r="AA305" s="95"/>
      <c r="AB305" s="95"/>
      <c r="AC305" s="95"/>
      <c r="AD305" s="95"/>
      <c r="AE305" s="95"/>
      <c r="AF305" s="95"/>
      <c r="AG305" s="74">
        <f t="shared" si="203"/>
        <v>0</v>
      </c>
      <c r="AH305" s="74">
        <f t="shared" si="207"/>
        <v>0</v>
      </c>
      <c r="AI305" s="342" t="s">
        <v>976</v>
      </c>
      <c r="AJ305" s="221" t="s">
        <v>976</v>
      </c>
      <c r="AK305" s="342" t="s">
        <v>976</v>
      </c>
      <c r="AL305" s="342" t="s">
        <v>976</v>
      </c>
      <c r="AM305" s="342" t="s">
        <v>976</v>
      </c>
      <c r="AN305" s="342" t="s">
        <v>976</v>
      </c>
      <c r="AO305" s="342" t="s">
        <v>976</v>
      </c>
    </row>
    <row r="306" spans="1:41" x14ac:dyDescent="0.15">
      <c r="A306" s="225" t="s">
        <v>1480</v>
      </c>
      <c r="B306" s="101" t="s">
        <v>1627</v>
      </c>
      <c r="C306" s="41" t="s">
        <v>1536</v>
      </c>
      <c r="D306" s="273" t="s">
        <v>1537</v>
      </c>
      <c r="E306" s="115"/>
      <c r="F306" s="115"/>
      <c r="G306" s="115"/>
      <c r="H306" s="115"/>
      <c r="I306" s="74">
        <f t="shared" si="208"/>
        <v>0</v>
      </c>
      <c r="J306" s="221" t="s">
        <v>976</v>
      </c>
      <c r="K306" s="221" t="s">
        <v>976</v>
      </c>
      <c r="L306" s="221" t="s">
        <v>976</v>
      </c>
      <c r="M306" s="221" t="s">
        <v>976</v>
      </c>
      <c r="N306" s="221" t="s">
        <v>976</v>
      </c>
      <c r="O306" s="221" t="s">
        <v>976</v>
      </c>
      <c r="P306" s="115"/>
      <c r="Q306" s="115"/>
      <c r="R306" s="115"/>
      <c r="S306" s="115"/>
      <c r="T306" s="74">
        <f t="shared" si="210"/>
        <v>0</v>
      </c>
      <c r="U306" s="221" t="s">
        <v>976</v>
      </c>
      <c r="V306" s="221" t="s">
        <v>976</v>
      </c>
      <c r="W306" s="221" t="s">
        <v>976</v>
      </c>
      <c r="X306" s="221" t="s">
        <v>976</v>
      </c>
      <c r="Y306" s="221" t="s">
        <v>976</v>
      </c>
      <c r="Z306" s="221" t="s">
        <v>976</v>
      </c>
      <c r="AA306" s="95"/>
      <c r="AB306" s="95"/>
      <c r="AC306" s="95"/>
      <c r="AD306" s="95"/>
      <c r="AE306" s="95"/>
      <c r="AF306" s="95"/>
      <c r="AG306" s="74">
        <f t="shared" si="203"/>
        <v>0</v>
      </c>
      <c r="AH306" s="74">
        <f t="shared" si="207"/>
        <v>0</v>
      </c>
      <c r="AI306" s="342" t="s">
        <v>976</v>
      </c>
      <c r="AJ306" s="221" t="s">
        <v>976</v>
      </c>
      <c r="AK306" s="342" t="s">
        <v>976</v>
      </c>
      <c r="AL306" s="342" t="s">
        <v>976</v>
      </c>
      <c r="AM306" s="342" t="s">
        <v>976</v>
      </c>
      <c r="AN306" s="342" t="s">
        <v>976</v>
      </c>
      <c r="AO306" s="342" t="s">
        <v>976</v>
      </c>
    </row>
    <row r="307" spans="1:41" ht="21" x14ac:dyDescent="0.15">
      <c r="A307" s="225" t="s">
        <v>1481</v>
      </c>
      <c r="B307" s="101" t="s">
        <v>1628</v>
      </c>
      <c r="C307" s="41" t="s">
        <v>1538</v>
      </c>
      <c r="D307" s="273" t="s">
        <v>1539</v>
      </c>
      <c r="E307" s="115"/>
      <c r="F307" s="115"/>
      <c r="G307" s="115"/>
      <c r="H307" s="115"/>
      <c r="I307" s="74">
        <f t="shared" si="208"/>
        <v>0</v>
      </c>
      <c r="J307" s="221" t="s">
        <v>976</v>
      </c>
      <c r="K307" s="221" t="s">
        <v>976</v>
      </c>
      <c r="L307" s="221" t="s">
        <v>976</v>
      </c>
      <c r="M307" s="221" t="s">
        <v>976</v>
      </c>
      <c r="N307" s="221" t="s">
        <v>976</v>
      </c>
      <c r="O307" s="221" t="s">
        <v>976</v>
      </c>
      <c r="P307" s="115"/>
      <c r="Q307" s="115"/>
      <c r="R307" s="115"/>
      <c r="S307" s="115"/>
      <c r="T307" s="74">
        <f t="shared" si="210"/>
        <v>0</v>
      </c>
      <c r="U307" s="221" t="s">
        <v>976</v>
      </c>
      <c r="V307" s="221" t="s">
        <v>976</v>
      </c>
      <c r="W307" s="221" t="s">
        <v>976</v>
      </c>
      <c r="X307" s="221" t="s">
        <v>976</v>
      </c>
      <c r="Y307" s="221" t="s">
        <v>976</v>
      </c>
      <c r="Z307" s="221" t="s">
        <v>976</v>
      </c>
      <c r="AA307" s="95"/>
      <c r="AB307" s="95"/>
      <c r="AC307" s="95"/>
      <c r="AD307" s="95"/>
      <c r="AE307" s="95"/>
      <c r="AF307" s="95"/>
      <c r="AG307" s="74">
        <f t="shared" si="203"/>
        <v>0</v>
      </c>
      <c r="AH307" s="74">
        <f t="shared" si="207"/>
        <v>0</v>
      </c>
      <c r="AI307" s="342" t="s">
        <v>976</v>
      </c>
      <c r="AJ307" s="221" t="s">
        <v>976</v>
      </c>
      <c r="AK307" s="342" t="s">
        <v>976</v>
      </c>
      <c r="AL307" s="342" t="s">
        <v>976</v>
      </c>
      <c r="AM307" s="342" t="s">
        <v>976</v>
      </c>
      <c r="AN307" s="342" t="s">
        <v>976</v>
      </c>
      <c r="AO307" s="342" t="s">
        <v>976</v>
      </c>
    </row>
    <row r="308" spans="1:41" ht="31.5" x14ac:dyDescent="0.15">
      <c r="A308" s="225" t="s">
        <v>1482</v>
      </c>
      <c r="B308" s="101" t="s">
        <v>1629</v>
      </c>
      <c r="C308" s="41" t="s">
        <v>1540</v>
      </c>
      <c r="D308" s="273" t="s">
        <v>1541</v>
      </c>
      <c r="E308" s="115"/>
      <c r="F308" s="115"/>
      <c r="G308" s="115"/>
      <c r="H308" s="115"/>
      <c r="I308" s="74">
        <f t="shared" si="208"/>
        <v>0</v>
      </c>
      <c r="J308" s="221" t="s">
        <v>976</v>
      </c>
      <c r="K308" s="221" t="s">
        <v>976</v>
      </c>
      <c r="L308" s="221" t="s">
        <v>976</v>
      </c>
      <c r="M308" s="221" t="s">
        <v>976</v>
      </c>
      <c r="N308" s="221" t="s">
        <v>976</v>
      </c>
      <c r="O308" s="221" t="s">
        <v>976</v>
      </c>
      <c r="P308" s="115"/>
      <c r="Q308" s="115"/>
      <c r="R308" s="115"/>
      <c r="S308" s="115"/>
      <c r="T308" s="74">
        <f t="shared" si="210"/>
        <v>0</v>
      </c>
      <c r="U308" s="221" t="s">
        <v>976</v>
      </c>
      <c r="V308" s="221" t="s">
        <v>976</v>
      </c>
      <c r="W308" s="221" t="s">
        <v>976</v>
      </c>
      <c r="X308" s="221" t="s">
        <v>976</v>
      </c>
      <c r="Y308" s="221" t="s">
        <v>976</v>
      </c>
      <c r="Z308" s="221" t="s">
        <v>976</v>
      </c>
      <c r="AA308" s="95"/>
      <c r="AB308" s="95"/>
      <c r="AC308" s="95"/>
      <c r="AD308" s="95"/>
      <c r="AE308" s="95"/>
      <c r="AF308" s="95"/>
      <c r="AG308" s="74">
        <f t="shared" si="203"/>
        <v>0</v>
      </c>
      <c r="AH308" s="74">
        <f t="shared" si="207"/>
        <v>0</v>
      </c>
      <c r="AI308" s="342" t="s">
        <v>976</v>
      </c>
      <c r="AJ308" s="221" t="s">
        <v>976</v>
      </c>
      <c r="AK308" s="342" t="s">
        <v>976</v>
      </c>
      <c r="AL308" s="342" t="s">
        <v>976</v>
      </c>
      <c r="AM308" s="342" t="s">
        <v>976</v>
      </c>
      <c r="AN308" s="342" t="s">
        <v>976</v>
      </c>
      <c r="AO308" s="342" t="s">
        <v>976</v>
      </c>
    </row>
    <row r="309" spans="1:41" x14ac:dyDescent="0.15">
      <c r="A309" s="225" t="s">
        <v>1483</v>
      </c>
      <c r="B309" s="101" t="s">
        <v>1630</v>
      </c>
      <c r="C309" s="41" t="s">
        <v>1542</v>
      </c>
      <c r="D309" s="273" t="s">
        <v>1543</v>
      </c>
      <c r="E309" s="115"/>
      <c r="F309" s="115"/>
      <c r="G309" s="115"/>
      <c r="H309" s="115"/>
      <c r="I309" s="74">
        <f t="shared" si="208"/>
        <v>0</v>
      </c>
      <c r="J309" s="221" t="s">
        <v>976</v>
      </c>
      <c r="K309" s="221" t="s">
        <v>976</v>
      </c>
      <c r="L309" s="221" t="s">
        <v>976</v>
      </c>
      <c r="M309" s="221" t="s">
        <v>976</v>
      </c>
      <c r="N309" s="221" t="s">
        <v>976</v>
      </c>
      <c r="O309" s="221" t="s">
        <v>976</v>
      </c>
      <c r="P309" s="115"/>
      <c r="Q309" s="115"/>
      <c r="R309" s="115"/>
      <c r="S309" s="115"/>
      <c r="T309" s="74">
        <f t="shared" si="210"/>
        <v>0</v>
      </c>
      <c r="U309" s="221" t="s">
        <v>976</v>
      </c>
      <c r="V309" s="221" t="s">
        <v>976</v>
      </c>
      <c r="W309" s="221" t="s">
        <v>976</v>
      </c>
      <c r="X309" s="221" t="s">
        <v>976</v>
      </c>
      <c r="Y309" s="221" t="s">
        <v>976</v>
      </c>
      <c r="Z309" s="221" t="s">
        <v>976</v>
      </c>
      <c r="AA309" s="95"/>
      <c r="AB309" s="95"/>
      <c r="AC309" s="95"/>
      <c r="AD309" s="95"/>
      <c r="AE309" s="95"/>
      <c r="AF309" s="95"/>
      <c r="AG309" s="74">
        <f t="shared" si="203"/>
        <v>0</v>
      </c>
      <c r="AH309" s="74">
        <f t="shared" si="207"/>
        <v>0</v>
      </c>
      <c r="AI309" s="342" t="s">
        <v>976</v>
      </c>
      <c r="AJ309" s="221" t="s">
        <v>976</v>
      </c>
      <c r="AK309" s="342" t="s">
        <v>976</v>
      </c>
      <c r="AL309" s="342" t="s">
        <v>976</v>
      </c>
      <c r="AM309" s="342" t="s">
        <v>976</v>
      </c>
      <c r="AN309" s="342" t="s">
        <v>976</v>
      </c>
      <c r="AO309" s="342" t="s">
        <v>976</v>
      </c>
    </row>
    <row r="310" spans="1:41" ht="84" x14ac:dyDescent="0.15">
      <c r="A310" s="225" t="s">
        <v>1484</v>
      </c>
      <c r="B310" s="101" t="s">
        <v>1631</v>
      </c>
      <c r="C310" s="41" t="s">
        <v>1544</v>
      </c>
      <c r="D310" s="273" t="s">
        <v>1545</v>
      </c>
      <c r="E310" s="115"/>
      <c r="F310" s="115"/>
      <c r="G310" s="115"/>
      <c r="H310" s="115"/>
      <c r="I310" s="74">
        <f t="shared" si="208"/>
        <v>0</v>
      </c>
      <c r="J310" s="221" t="s">
        <v>976</v>
      </c>
      <c r="K310" s="221" t="s">
        <v>976</v>
      </c>
      <c r="L310" s="221" t="s">
        <v>976</v>
      </c>
      <c r="M310" s="221" t="s">
        <v>976</v>
      </c>
      <c r="N310" s="221" t="s">
        <v>976</v>
      </c>
      <c r="O310" s="221" t="s">
        <v>976</v>
      </c>
      <c r="P310" s="115"/>
      <c r="Q310" s="115"/>
      <c r="R310" s="115"/>
      <c r="S310" s="115"/>
      <c r="T310" s="74">
        <f t="shared" si="210"/>
        <v>0</v>
      </c>
      <c r="U310" s="221" t="s">
        <v>976</v>
      </c>
      <c r="V310" s="221" t="s">
        <v>976</v>
      </c>
      <c r="W310" s="221" t="s">
        <v>976</v>
      </c>
      <c r="X310" s="221" t="s">
        <v>976</v>
      </c>
      <c r="Y310" s="221" t="s">
        <v>976</v>
      </c>
      <c r="Z310" s="221" t="s">
        <v>976</v>
      </c>
      <c r="AA310" s="95"/>
      <c r="AB310" s="95"/>
      <c r="AC310" s="95"/>
      <c r="AD310" s="95"/>
      <c r="AE310" s="95"/>
      <c r="AF310" s="95"/>
      <c r="AG310" s="74">
        <f t="shared" si="203"/>
        <v>0</v>
      </c>
      <c r="AH310" s="74">
        <f t="shared" si="207"/>
        <v>0</v>
      </c>
      <c r="AI310" s="342" t="s">
        <v>976</v>
      </c>
      <c r="AJ310" s="221" t="s">
        <v>976</v>
      </c>
      <c r="AK310" s="342" t="s">
        <v>976</v>
      </c>
      <c r="AL310" s="342" t="s">
        <v>976</v>
      </c>
      <c r="AM310" s="342" t="s">
        <v>976</v>
      </c>
      <c r="AN310" s="342" t="s">
        <v>976</v>
      </c>
      <c r="AO310" s="342" t="s">
        <v>976</v>
      </c>
    </row>
    <row r="311" spans="1:41" x14ac:dyDescent="0.15">
      <c r="A311" s="225" t="s">
        <v>1485</v>
      </c>
      <c r="B311" s="101" t="s">
        <v>1632</v>
      </c>
      <c r="C311" s="41" t="s">
        <v>1546</v>
      </c>
      <c r="D311" s="273" t="s">
        <v>1547</v>
      </c>
      <c r="E311" s="115"/>
      <c r="F311" s="115"/>
      <c r="G311" s="115"/>
      <c r="H311" s="115"/>
      <c r="I311" s="74">
        <f t="shared" si="208"/>
        <v>0</v>
      </c>
      <c r="J311" s="221" t="s">
        <v>976</v>
      </c>
      <c r="K311" s="221" t="s">
        <v>976</v>
      </c>
      <c r="L311" s="221" t="s">
        <v>976</v>
      </c>
      <c r="M311" s="221" t="s">
        <v>976</v>
      </c>
      <c r="N311" s="221" t="s">
        <v>976</v>
      </c>
      <c r="O311" s="221" t="s">
        <v>976</v>
      </c>
      <c r="P311" s="115"/>
      <c r="Q311" s="115"/>
      <c r="R311" s="115"/>
      <c r="S311" s="115"/>
      <c r="T311" s="74">
        <f t="shared" si="210"/>
        <v>0</v>
      </c>
      <c r="U311" s="221" t="s">
        <v>976</v>
      </c>
      <c r="V311" s="221" t="s">
        <v>976</v>
      </c>
      <c r="W311" s="221" t="s">
        <v>976</v>
      </c>
      <c r="X311" s="221" t="s">
        <v>976</v>
      </c>
      <c r="Y311" s="221" t="s">
        <v>976</v>
      </c>
      <c r="Z311" s="221" t="s">
        <v>976</v>
      </c>
      <c r="AA311" s="95"/>
      <c r="AB311" s="95"/>
      <c r="AC311" s="95"/>
      <c r="AD311" s="95"/>
      <c r="AE311" s="95"/>
      <c r="AF311" s="95"/>
      <c r="AG311" s="74">
        <f t="shared" si="203"/>
        <v>0</v>
      </c>
      <c r="AH311" s="74">
        <f t="shared" si="207"/>
        <v>0</v>
      </c>
      <c r="AI311" s="342" t="s">
        <v>976</v>
      </c>
      <c r="AJ311" s="221" t="s">
        <v>976</v>
      </c>
      <c r="AK311" s="342" t="s">
        <v>976</v>
      </c>
      <c r="AL311" s="342" t="s">
        <v>976</v>
      </c>
      <c r="AM311" s="342" t="s">
        <v>976</v>
      </c>
      <c r="AN311" s="342" t="s">
        <v>976</v>
      </c>
      <c r="AO311" s="342" t="s">
        <v>976</v>
      </c>
    </row>
    <row r="312" spans="1:41" ht="21" x14ac:dyDescent="0.15">
      <c r="A312" s="225" t="s">
        <v>1486</v>
      </c>
      <c r="B312" s="101" t="s">
        <v>1633</v>
      </c>
      <c r="C312" s="41" t="s">
        <v>1548</v>
      </c>
      <c r="D312" s="273" t="s">
        <v>1549</v>
      </c>
      <c r="E312" s="115"/>
      <c r="F312" s="115"/>
      <c r="G312" s="115"/>
      <c r="H312" s="115"/>
      <c r="I312" s="74">
        <f t="shared" si="208"/>
        <v>0</v>
      </c>
      <c r="J312" s="221" t="s">
        <v>976</v>
      </c>
      <c r="K312" s="221" t="s">
        <v>976</v>
      </c>
      <c r="L312" s="221" t="s">
        <v>976</v>
      </c>
      <c r="M312" s="221" t="s">
        <v>976</v>
      </c>
      <c r="N312" s="221" t="s">
        <v>976</v>
      </c>
      <c r="O312" s="221" t="s">
        <v>976</v>
      </c>
      <c r="P312" s="115"/>
      <c r="Q312" s="115"/>
      <c r="R312" s="115"/>
      <c r="S312" s="115"/>
      <c r="T312" s="74">
        <f t="shared" si="210"/>
        <v>0</v>
      </c>
      <c r="U312" s="221" t="s">
        <v>976</v>
      </c>
      <c r="V312" s="221" t="s">
        <v>976</v>
      </c>
      <c r="W312" s="221" t="s">
        <v>976</v>
      </c>
      <c r="X312" s="221" t="s">
        <v>976</v>
      </c>
      <c r="Y312" s="221" t="s">
        <v>976</v>
      </c>
      <c r="Z312" s="221" t="s">
        <v>976</v>
      </c>
      <c r="AA312" s="95"/>
      <c r="AB312" s="95"/>
      <c r="AC312" s="95"/>
      <c r="AD312" s="95"/>
      <c r="AE312" s="95"/>
      <c r="AF312" s="95"/>
      <c r="AG312" s="74">
        <f t="shared" si="203"/>
        <v>0</v>
      </c>
      <c r="AH312" s="74">
        <f t="shared" si="207"/>
        <v>0</v>
      </c>
      <c r="AI312" s="342" t="s">
        <v>976</v>
      </c>
      <c r="AJ312" s="221" t="s">
        <v>976</v>
      </c>
      <c r="AK312" s="342" t="s">
        <v>976</v>
      </c>
      <c r="AL312" s="342" t="s">
        <v>976</v>
      </c>
      <c r="AM312" s="342" t="s">
        <v>976</v>
      </c>
      <c r="AN312" s="342" t="s">
        <v>976</v>
      </c>
      <c r="AO312" s="342" t="s">
        <v>976</v>
      </c>
    </row>
    <row r="313" spans="1:41" ht="21" x14ac:dyDescent="0.15">
      <c r="A313" s="225" t="s">
        <v>1487</v>
      </c>
      <c r="B313" s="101" t="s">
        <v>1634</v>
      </c>
      <c r="C313" s="41" t="s">
        <v>1550</v>
      </c>
      <c r="D313" s="273" t="s">
        <v>1551</v>
      </c>
      <c r="E313" s="115"/>
      <c r="F313" s="115"/>
      <c r="G313" s="115"/>
      <c r="H313" s="115"/>
      <c r="I313" s="74">
        <f t="shared" si="208"/>
        <v>0</v>
      </c>
      <c r="J313" s="221" t="s">
        <v>976</v>
      </c>
      <c r="K313" s="221" t="s">
        <v>976</v>
      </c>
      <c r="L313" s="221" t="s">
        <v>976</v>
      </c>
      <c r="M313" s="221" t="s">
        <v>976</v>
      </c>
      <c r="N313" s="221" t="s">
        <v>976</v>
      </c>
      <c r="O313" s="221" t="s">
        <v>976</v>
      </c>
      <c r="P313" s="115"/>
      <c r="Q313" s="115"/>
      <c r="R313" s="115"/>
      <c r="S313" s="115"/>
      <c r="T313" s="74">
        <f t="shared" si="210"/>
        <v>0</v>
      </c>
      <c r="U313" s="221" t="s">
        <v>976</v>
      </c>
      <c r="V313" s="221" t="s">
        <v>976</v>
      </c>
      <c r="W313" s="221" t="s">
        <v>976</v>
      </c>
      <c r="X313" s="221" t="s">
        <v>976</v>
      </c>
      <c r="Y313" s="221" t="s">
        <v>976</v>
      </c>
      <c r="Z313" s="221" t="s">
        <v>976</v>
      </c>
      <c r="AA313" s="95"/>
      <c r="AB313" s="95"/>
      <c r="AC313" s="95"/>
      <c r="AD313" s="95"/>
      <c r="AE313" s="95"/>
      <c r="AF313" s="95"/>
      <c r="AG313" s="74">
        <f t="shared" si="203"/>
        <v>0</v>
      </c>
      <c r="AH313" s="74">
        <f t="shared" si="207"/>
        <v>0</v>
      </c>
      <c r="AI313" s="342" t="s">
        <v>976</v>
      </c>
      <c r="AJ313" s="221" t="s">
        <v>976</v>
      </c>
      <c r="AK313" s="342" t="s">
        <v>976</v>
      </c>
      <c r="AL313" s="342" t="s">
        <v>976</v>
      </c>
      <c r="AM313" s="342" t="s">
        <v>976</v>
      </c>
      <c r="AN313" s="342" t="s">
        <v>976</v>
      </c>
      <c r="AO313" s="342" t="s">
        <v>976</v>
      </c>
    </row>
    <row r="314" spans="1:41" ht="31.5" x14ac:dyDescent="0.15">
      <c r="A314" s="225" t="s">
        <v>1488</v>
      </c>
      <c r="B314" s="101" t="s">
        <v>1635</v>
      </c>
      <c r="C314" s="41" t="s">
        <v>1552</v>
      </c>
      <c r="D314" s="273" t="s">
        <v>1553</v>
      </c>
      <c r="E314" s="115"/>
      <c r="F314" s="115"/>
      <c r="G314" s="115"/>
      <c r="H314" s="115"/>
      <c r="I314" s="74">
        <f t="shared" si="208"/>
        <v>0</v>
      </c>
      <c r="J314" s="221" t="s">
        <v>976</v>
      </c>
      <c r="K314" s="221" t="s">
        <v>976</v>
      </c>
      <c r="L314" s="221" t="s">
        <v>976</v>
      </c>
      <c r="M314" s="221" t="s">
        <v>976</v>
      </c>
      <c r="N314" s="221" t="s">
        <v>976</v>
      </c>
      <c r="O314" s="221" t="s">
        <v>976</v>
      </c>
      <c r="P314" s="115"/>
      <c r="Q314" s="115"/>
      <c r="R314" s="115"/>
      <c r="S314" s="115"/>
      <c r="T314" s="74">
        <f t="shared" si="210"/>
        <v>0</v>
      </c>
      <c r="U314" s="221" t="s">
        <v>976</v>
      </c>
      <c r="V314" s="221" t="s">
        <v>976</v>
      </c>
      <c r="W314" s="221" t="s">
        <v>976</v>
      </c>
      <c r="X314" s="221" t="s">
        <v>976</v>
      </c>
      <c r="Y314" s="221" t="s">
        <v>976</v>
      </c>
      <c r="Z314" s="221" t="s">
        <v>976</v>
      </c>
      <c r="AA314" s="95"/>
      <c r="AB314" s="95"/>
      <c r="AC314" s="95"/>
      <c r="AD314" s="95"/>
      <c r="AE314" s="95"/>
      <c r="AF314" s="95"/>
      <c r="AG314" s="74">
        <f t="shared" si="203"/>
        <v>0</v>
      </c>
      <c r="AH314" s="74">
        <f t="shared" si="207"/>
        <v>0</v>
      </c>
      <c r="AI314" s="342" t="s">
        <v>976</v>
      </c>
      <c r="AJ314" s="221" t="s">
        <v>976</v>
      </c>
      <c r="AK314" s="342" t="s">
        <v>976</v>
      </c>
      <c r="AL314" s="342" t="s">
        <v>976</v>
      </c>
      <c r="AM314" s="342" t="s">
        <v>976</v>
      </c>
      <c r="AN314" s="342" t="s">
        <v>976</v>
      </c>
      <c r="AO314" s="342" t="s">
        <v>976</v>
      </c>
    </row>
    <row r="315" spans="1:41" ht="21" x14ac:dyDescent="0.15">
      <c r="A315" s="225" t="s">
        <v>1489</v>
      </c>
      <c r="B315" s="101" t="s">
        <v>1636</v>
      </c>
      <c r="C315" s="41" t="s">
        <v>1554</v>
      </c>
      <c r="D315" s="273" t="s">
        <v>1555</v>
      </c>
      <c r="E315" s="115"/>
      <c r="F315" s="115"/>
      <c r="G315" s="115"/>
      <c r="H315" s="115"/>
      <c r="I315" s="74">
        <f t="shared" si="208"/>
        <v>0</v>
      </c>
      <c r="J315" s="221" t="s">
        <v>976</v>
      </c>
      <c r="K315" s="221" t="s">
        <v>976</v>
      </c>
      <c r="L315" s="221" t="s">
        <v>976</v>
      </c>
      <c r="M315" s="221" t="s">
        <v>976</v>
      </c>
      <c r="N315" s="221" t="s">
        <v>976</v>
      </c>
      <c r="O315" s="221" t="s">
        <v>976</v>
      </c>
      <c r="P315" s="115"/>
      <c r="Q315" s="115"/>
      <c r="R315" s="115"/>
      <c r="S315" s="115"/>
      <c r="T315" s="74">
        <f t="shared" si="210"/>
        <v>0</v>
      </c>
      <c r="U315" s="221" t="s">
        <v>976</v>
      </c>
      <c r="V315" s="221" t="s">
        <v>976</v>
      </c>
      <c r="W315" s="221" t="s">
        <v>976</v>
      </c>
      <c r="X315" s="221" t="s">
        <v>976</v>
      </c>
      <c r="Y315" s="221" t="s">
        <v>976</v>
      </c>
      <c r="Z315" s="221" t="s">
        <v>976</v>
      </c>
      <c r="AA315" s="95"/>
      <c r="AB315" s="95"/>
      <c r="AC315" s="95"/>
      <c r="AD315" s="95"/>
      <c r="AE315" s="95"/>
      <c r="AF315" s="95"/>
      <c r="AG315" s="74">
        <f t="shared" si="203"/>
        <v>0</v>
      </c>
      <c r="AH315" s="74">
        <f t="shared" si="207"/>
        <v>0</v>
      </c>
      <c r="AI315" s="342" t="s">
        <v>976</v>
      </c>
      <c r="AJ315" s="221" t="s">
        <v>976</v>
      </c>
      <c r="AK315" s="342" t="s">
        <v>976</v>
      </c>
      <c r="AL315" s="342" t="s">
        <v>976</v>
      </c>
      <c r="AM315" s="342" t="s">
        <v>976</v>
      </c>
      <c r="AN315" s="342" t="s">
        <v>976</v>
      </c>
      <c r="AO315" s="342" t="s">
        <v>976</v>
      </c>
    </row>
    <row r="316" spans="1:41" ht="21" x14ac:dyDescent="0.15">
      <c r="A316" s="225" t="s">
        <v>1490</v>
      </c>
      <c r="B316" s="101" t="s">
        <v>1637</v>
      </c>
      <c r="C316" s="41" t="s">
        <v>1556</v>
      </c>
      <c r="D316" s="273" t="s">
        <v>1557</v>
      </c>
      <c r="E316" s="115"/>
      <c r="F316" s="115"/>
      <c r="G316" s="115"/>
      <c r="H316" s="115"/>
      <c r="I316" s="74">
        <f t="shared" si="208"/>
        <v>0</v>
      </c>
      <c r="J316" s="221" t="s">
        <v>976</v>
      </c>
      <c r="K316" s="221" t="s">
        <v>976</v>
      </c>
      <c r="L316" s="221" t="s">
        <v>976</v>
      </c>
      <c r="M316" s="221" t="s">
        <v>976</v>
      </c>
      <c r="N316" s="221" t="s">
        <v>976</v>
      </c>
      <c r="O316" s="221" t="s">
        <v>976</v>
      </c>
      <c r="P316" s="115"/>
      <c r="Q316" s="115"/>
      <c r="R316" s="115"/>
      <c r="S316" s="115"/>
      <c r="T316" s="74">
        <f t="shared" si="210"/>
        <v>0</v>
      </c>
      <c r="U316" s="221" t="s">
        <v>976</v>
      </c>
      <c r="V316" s="221" t="s">
        <v>976</v>
      </c>
      <c r="W316" s="221" t="s">
        <v>976</v>
      </c>
      <c r="X316" s="221" t="s">
        <v>976</v>
      </c>
      <c r="Y316" s="221" t="s">
        <v>976</v>
      </c>
      <c r="Z316" s="221" t="s">
        <v>976</v>
      </c>
      <c r="AA316" s="95"/>
      <c r="AB316" s="95"/>
      <c r="AC316" s="95"/>
      <c r="AD316" s="95"/>
      <c r="AE316" s="95"/>
      <c r="AF316" s="95"/>
      <c r="AG316" s="74">
        <f t="shared" si="203"/>
        <v>0</v>
      </c>
      <c r="AH316" s="74">
        <f t="shared" ref="AH316:AH347" si="218">IF(AD316&gt;0,AF316/AD316,0)</f>
        <v>0</v>
      </c>
      <c r="AI316" s="342" t="s">
        <v>976</v>
      </c>
      <c r="AJ316" s="221" t="s">
        <v>976</v>
      </c>
      <c r="AK316" s="342" t="s">
        <v>976</v>
      </c>
      <c r="AL316" s="342" t="s">
        <v>976</v>
      </c>
      <c r="AM316" s="342" t="s">
        <v>976</v>
      </c>
      <c r="AN316" s="342" t="s">
        <v>976</v>
      </c>
      <c r="AO316" s="342" t="s">
        <v>976</v>
      </c>
    </row>
    <row r="317" spans="1:41" ht="52.5" x14ac:dyDescent="0.15">
      <c r="A317" s="225" t="s">
        <v>1491</v>
      </c>
      <c r="B317" s="101" t="s">
        <v>1638</v>
      </c>
      <c r="C317" s="41" t="s">
        <v>1558</v>
      </c>
      <c r="D317" s="273" t="s">
        <v>1559</v>
      </c>
      <c r="E317" s="115"/>
      <c r="F317" s="115"/>
      <c r="G317" s="115"/>
      <c r="H317" s="115"/>
      <c r="I317" s="74">
        <f t="shared" ref="I317:I348" si="219">IF(E317&gt;0,H317/E317,0)</f>
        <v>0</v>
      </c>
      <c r="J317" s="221" t="s">
        <v>976</v>
      </c>
      <c r="K317" s="221" t="s">
        <v>976</v>
      </c>
      <c r="L317" s="221" t="s">
        <v>976</v>
      </c>
      <c r="M317" s="221" t="s">
        <v>976</v>
      </c>
      <c r="N317" s="221" t="s">
        <v>976</v>
      </c>
      <c r="O317" s="221" t="s">
        <v>976</v>
      </c>
      <c r="P317" s="115"/>
      <c r="Q317" s="115"/>
      <c r="R317" s="115"/>
      <c r="S317" s="115"/>
      <c r="T317" s="74">
        <f t="shared" ref="T317:T348" si="220">IF(P317&gt;0,S317/P317,0)</f>
        <v>0</v>
      </c>
      <c r="U317" s="221" t="s">
        <v>976</v>
      </c>
      <c r="V317" s="221" t="s">
        <v>976</v>
      </c>
      <c r="W317" s="221" t="s">
        <v>976</v>
      </c>
      <c r="X317" s="221" t="s">
        <v>976</v>
      </c>
      <c r="Y317" s="221" t="s">
        <v>976</v>
      </c>
      <c r="Z317" s="221" t="s">
        <v>976</v>
      </c>
      <c r="AA317" s="95"/>
      <c r="AB317" s="95"/>
      <c r="AC317" s="95"/>
      <c r="AD317" s="95"/>
      <c r="AE317" s="95"/>
      <c r="AF317" s="95"/>
      <c r="AG317" s="74">
        <f t="shared" si="203"/>
        <v>0</v>
      </c>
      <c r="AH317" s="74">
        <f t="shared" si="218"/>
        <v>0</v>
      </c>
      <c r="AI317" s="342" t="s">
        <v>976</v>
      </c>
      <c r="AJ317" s="221" t="s">
        <v>976</v>
      </c>
      <c r="AK317" s="342" t="s">
        <v>976</v>
      </c>
      <c r="AL317" s="342" t="s">
        <v>976</v>
      </c>
      <c r="AM317" s="342" t="s">
        <v>976</v>
      </c>
      <c r="AN317" s="342" t="s">
        <v>976</v>
      </c>
      <c r="AO317" s="342" t="s">
        <v>976</v>
      </c>
    </row>
    <row r="318" spans="1:41" ht="42" x14ac:dyDescent="0.15">
      <c r="A318" s="225" t="s">
        <v>1492</v>
      </c>
      <c r="B318" s="101" t="s">
        <v>1639</v>
      </c>
      <c r="C318" s="41" t="s">
        <v>1560</v>
      </c>
      <c r="D318" s="273" t="s">
        <v>1561</v>
      </c>
      <c r="E318" s="115"/>
      <c r="F318" s="115"/>
      <c r="G318" s="115"/>
      <c r="H318" s="115"/>
      <c r="I318" s="74">
        <f t="shared" si="219"/>
        <v>0</v>
      </c>
      <c r="J318" s="221" t="s">
        <v>976</v>
      </c>
      <c r="K318" s="221" t="s">
        <v>976</v>
      </c>
      <c r="L318" s="221" t="s">
        <v>976</v>
      </c>
      <c r="M318" s="221" t="s">
        <v>976</v>
      </c>
      <c r="N318" s="221" t="s">
        <v>976</v>
      </c>
      <c r="O318" s="221" t="s">
        <v>976</v>
      </c>
      <c r="P318" s="115"/>
      <c r="Q318" s="115"/>
      <c r="R318" s="115"/>
      <c r="S318" s="115"/>
      <c r="T318" s="74">
        <f t="shared" si="220"/>
        <v>0</v>
      </c>
      <c r="U318" s="221" t="s">
        <v>976</v>
      </c>
      <c r="V318" s="221" t="s">
        <v>976</v>
      </c>
      <c r="W318" s="221" t="s">
        <v>976</v>
      </c>
      <c r="X318" s="221" t="s">
        <v>976</v>
      </c>
      <c r="Y318" s="221" t="s">
        <v>976</v>
      </c>
      <c r="Z318" s="221" t="s">
        <v>976</v>
      </c>
      <c r="AA318" s="95"/>
      <c r="AB318" s="95"/>
      <c r="AC318" s="95"/>
      <c r="AD318" s="95"/>
      <c r="AE318" s="95"/>
      <c r="AF318" s="95"/>
      <c r="AG318" s="74">
        <f t="shared" si="203"/>
        <v>0</v>
      </c>
      <c r="AH318" s="74">
        <f t="shared" si="218"/>
        <v>0</v>
      </c>
      <c r="AI318" s="342" t="s">
        <v>976</v>
      </c>
      <c r="AJ318" s="221" t="s">
        <v>976</v>
      </c>
      <c r="AK318" s="342" t="s">
        <v>976</v>
      </c>
      <c r="AL318" s="342" t="s">
        <v>976</v>
      </c>
      <c r="AM318" s="342" t="s">
        <v>976</v>
      </c>
      <c r="AN318" s="342" t="s">
        <v>976</v>
      </c>
      <c r="AO318" s="342" t="s">
        <v>976</v>
      </c>
    </row>
    <row r="319" spans="1:41" ht="21" x14ac:dyDescent="0.15">
      <c r="A319" s="224" t="s">
        <v>1493</v>
      </c>
      <c r="B319" s="101" t="s">
        <v>1640</v>
      </c>
      <c r="C319" s="41" t="s">
        <v>1562</v>
      </c>
      <c r="D319" s="273" t="s">
        <v>1563</v>
      </c>
      <c r="E319" s="115"/>
      <c r="F319" s="115"/>
      <c r="G319" s="115"/>
      <c r="H319" s="115"/>
      <c r="I319" s="74">
        <f t="shared" si="219"/>
        <v>0</v>
      </c>
      <c r="J319" s="221" t="s">
        <v>976</v>
      </c>
      <c r="K319" s="221" t="s">
        <v>976</v>
      </c>
      <c r="L319" s="221" t="s">
        <v>976</v>
      </c>
      <c r="M319" s="221" t="s">
        <v>976</v>
      </c>
      <c r="N319" s="221" t="s">
        <v>976</v>
      </c>
      <c r="O319" s="221" t="s">
        <v>976</v>
      </c>
      <c r="P319" s="115"/>
      <c r="Q319" s="115"/>
      <c r="R319" s="115"/>
      <c r="S319" s="115"/>
      <c r="T319" s="74">
        <f t="shared" si="220"/>
        <v>0</v>
      </c>
      <c r="U319" s="221" t="s">
        <v>976</v>
      </c>
      <c r="V319" s="221" t="s">
        <v>976</v>
      </c>
      <c r="W319" s="221" t="s">
        <v>976</v>
      </c>
      <c r="X319" s="221" t="s">
        <v>976</v>
      </c>
      <c r="Y319" s="221" t="s">
        <v>976</v>
      </c>
      <c r="Z319" s="221" t="s">
        <v>976</v>
      </c>
      <c r="AA319" s="95"/>
      <c r="AB319" s="95"/>
      <c r="AC319" s="95"/>
      <c r="AD319" s="95"/>
      <c r="AE319" s="95"/>
      <c r="AF319" s="95"/>
      <c r="AG319" s="74">
        <f t="shared" si="203"/>
        <v>0</v>
      </c>
      <c r="AH319" s="74">
        <f t="shared" si="218"/>
        <v>0</v>
      </c>
      <c r="AI319" s="342" t="s">
        <v>976</v>
      </c>
      <c r="AJ319" s="221" t="s">
        <v>976</v>
      </c>
      <c r="AK319" s="342" t="s">
        <v>976</v>
      </c>
      <c r="AL319" s="342" t="s">
        <v>976</v>
      </c>
      <c r="AM319" s="342" t="s">
        <v>976</v>
      </c>
      <c r="AN319" s="342" t="s">
        <v>976</v>
      </c>
      <c r="AO319" s="342" t="s">
        <v>976</v>
      </c>
    </row>
    <row r="320" spans="1:41" x14ac:dyDescent="0.15">
      <c r="A320" s="225" t="s">
        <v>1494</v>
      </c>
      <c r="B320" s="101" t="s">
        <v>1641</v>
      </c>
      <c r="C320" s="226" t="s">
        <v>1564</v>
      </c>
      <c r="D320" s="273" t="s">
        <v>1565</v>
      </c>
      <c r="E320" s="115"/>
      <c r="F320" s="115"/>
      <c r="G320" s="115"/>
      <c r="H320" s="115"/>
      <c r="I320" s="74">
        <f t="shared" si="219"/>
        <v>0</v>
      </c>
      <c r="J320" s="221" t="s">
        <v>976</v>
      </c>
      <c r="K320" s="221" t="s">
        <v>976</v>
      </c>
      <c r="L320" s="221" t="s">
        <v>976</v>
      </c>
      <c r="M320" s="221" t="s">
        <v>976</v>
      </c>
      <c r="N320" s="221" t="s">
        <v>976</v>
      </c>
      <c r="O320" s="221" t="s">
        <v>976</v>
      </c>
      <c r="P320" s="115"/>
      <c r="Q320" s="115"/>
      <c r="R320" s="115"/>
      <c r="S320" s="115"/>
      <c r="T320" s="74">
        <f t="shared" si="220"/>
        <v>0</v>
      </c>
      <c r="U320" s="221" t="s">
        <v>976</v>
      </c>
      <c r="V320" s="221" t="s">
        <v>976</v>
      </c>
      <c r="W320" s="221" t="s">
        <v>976</v>
      </c>
      <c r="X320" s="221" t="s">
        <v>976</v>
      </c>
      <c r="Y320" s="221" t="s">
        <v>976</v>
      </c>
      <c r="Z320" s="221" t="s">
        <v>976</v>
      </c>
      <c r="AA320" s="95"/>
      <c r="AB320" s="95"/>
      <c r="AC320" s="95"/>
      <c r="AD320" s="95"/>
      <c r="AE320" s="95"/>
      <c r="AF320" s="95"/>
      <c r="AG320" s="74">
        <f t="shared" si="203"/>
        <v>0</v>
      </c>
      <c r="AH320" s="74">
        <f t="shared" si="218"/>
        <v>0</v>
      </c>
      <c r="AI320" s="342" t="s">
        <v>976</v>
      </c>
      <c r="AJ320" s="221" t="s">
        <v>976</v>
      </c>
      <c r="AK320" s="342" t="s">
        <v>976</v>
      </c>
      <c r="AL320" s="342" t="s">
        <v>976</v>
      </c>
      <c r="AM320" s="342" t="s">
        <v>976</v>
      </c>
      <c r="AN320" s="342" t="s">
        <v>976</v>
      </c>
      <c r="AO320" s="342" t="s">
        <v>976</v>
      </c>
    </row>
    <row r="321" spans="1:41" ht="52.5" x14ac:dyDescent="0.15">
      <c r="A321" s="224" t="s">
        <v>1495</v>
      </c>
      <c r="B321" s="101" t="s">
        <v>1642</v>
      </c>
      <c r="C321" s="226" t="s">
        <v>1566</v>
      </c>
      <c r="D321" s="273" t="s">
        <v>1567</v>
      </c>
      <c r="E321" s="115"/>
      <c r="F321" s="115"/>
      <c r="G321" s="115"/>
      <c r="H321" s="115"/>
      <c r="I321" s="74">
        <f t="shared" si="219"/>
        <v>0</v>
      </c>
      <c r="J321" s="221" t="s">
        <v>976</v>
      </c>
      <c r="K321" s="221" t="s">
        <v>976</v>
      </c>
      <c r="L321" s="221" t="s">
        <v>976</v>
      </c>
      <c r="M321" s="221" t="s">
        <v>976</v>
      </c>
      <c r="N321" s="221" t="s">
        <v>976</v>
      </c>
      <c r="O321" s="221" t="s">
        <v>976</v>
      </c>
      <c r="P321" s="115"/>
      <c r="Q321" s="115"/>
      <c r="R321" s="115"/>
      <c r="S321" s="115"/>
      <c r="T321" s="74">
        <f t="shared" si="220"/>
        <v>0</v>
      </c>
      <c r="U321" s="221" t="s">
        <v>976</v>
      </c>
      <c r="V321" s="221" t="s">
        <v>976</v>
      </c>
      <c r="W321" s="221" t="s">
        <v>976</v>
      </c>
      <c r="X321" s="221" t="s">
        <v>976</v>
      </c>
      <c r="Y321" s="221" t="s">
        <v>976</v>
      </c>
      <c r="Z321" s="221" t="s">
        <v>976</v>
      </c>
      <c r="AA321" s="95"/>
      <c r="AB321" s="95"/>
      <c r="AC321" s="95"/>
      <c r="AD321" s="95"/>
      <c r="AE321" s="95"/>
      <c r="AF321" s="95"/>
      <c r="AG321" s="74">
        <f t="shared" si="203"/>
        <v>0</v>
      </c>
      <c r="AH321" s="74">
        <f t="shared" si="218"/>
        <v>0</v>
      </c>
      <c r="AI321" s="342" t="s">
        <v>976</v>
      </c>
      <c r="AJ321" s="221" t="s">
        <v>976</v>
      </c>
      <c r="AK321" s="342" t="s">
        <v>976</v>
      </c>
      <c r="AL321" s="342" t="s">
        <v>976</v>
      </c>
      <c r="AM321" s="342" t="s">
        <v>976</v>
      </c>
      <c r="AN321" s="342" t="s">
        <v>976</v>
      </c>
      <c r="AO321" s="342" t="s">
        <v>976</v>
      </c>
    </row>
    <row r="322" spans="1:41" x14ac:dyDescent="0.15">
      <c r="A322" s="225" t="s">
        <v>1496</v>
      </c>
      <c r="B322" s="101" t="s">
        <v>1643</v>
      </c>
      <c r="C322" s="226" t="s">
        <v>1568</v>
      </c>
      <c r="D322" s="273" t="s">
        <v>1569</v>
      </c>
      <c r="E322" s="115"/>
      <c r="F322" s="115"/>
      <c r="G322" s="115"/>
      <c r="H322" s="115"/>
      <c r="I322" s="74">
        <f t="shared" si="219"/>
        <v>0</v>
      </c>
      <c r="J322" s="221" t="s">
        <v>976</v>
      </c>
      <c r="K322" s="221" t="s">
        <v>976</v>
      </c>
      <c r="L322" s="221" t="s">
        <v>976</v>
      </c>
      <c r="M322" s="221" t="s">
        <v>976</v>
      </c>
      <c r="N322" s="221" t="s">
        <v>976</v>
      </c>
      <c r="O322" s="221" t="s">
        <v>976</v>
      </c>
      <c r="P322" s="115"/>
      <c r="Q322" s="115"/>
      <c r="R322" s="115"/>
      <c r="S322" s="115"/>
      <c r="T322" s="74">
        <f t="shared" si="220"/>
        <v>0</v>
      </c>
      <c r="U322" s="221" t="s">
        <v>976</v>
      </c>
      <c r="V322" s="221" t="s">
        <v>976</v>
      </c>
      <c r="W322" s="221" t="s">
        <v>976</v>
      </c>
      <c r="X322" s="221" t="s">
        <v>976</v>
      </c>
      <c r="Y322" s="221" t="s">
        <v>976</v>
      </c>
      <c r="Z322" s="221" t="s">
        <v>976</v>
      </c>
      <c r="AA322" s="95"/>
      <c r="AB322" s="95"/>
      <c r="AC322" s="95"/>
      <c r="AD322" s="95"/>
      <c r="AE322" s="95"/>
      <c r="AF322" s="95"/>
      <c r="AG322" s="74">
        <f t="shared" si="203"/>
        <v>0</v>
      </c>
      <c r="AH322" s="74">
        <f t="shared" si="218"/>
        <v>0</v>
      </c>
      <c r="AI322" s="342" t="s">
        <v>976</v>
      </c>
      <c r="AJ322" s="221" t="s">
        <v>976</v>
      </c>
      <c r="AK322" s="342" t="s">
        <v>976</v>
      </c>
      <c r="AL322" s="342" t="s">
        <v>976</v>
      </c>
      <c r="AM322" s="342" t="s">
        <v>976</v>
      </c>
      <c r="AN322" s="342" t="s">
        <v>976</v>
      </c>
      <c r="AO322" s="342" t="s">
        <v>976</v>
      </c>
    </row>
    <row r="323" spans="1:41" ht="52.5" x14ac:dyDescent="0.15">
      <c r="A323" s="223" t="s">
        <v>1497</v>
      </c>
      <c r="B323" s="101" t="s">
        <v>1644</v>
      </c>
      <c r="C323" s="226" t="s">
        <v>1570</v>
      </c>
      <c r="D323" s="273" t="s">
        <v>1571</v>
      </c>
      <c r="E323" s="115"/>
      <c r="F323" s="115"/>
      <c r="G323" s="115"/>
      <c r="H323" s="115"/>
      <c r="I323" s="74">
        <f t="shared" si="219"/>
        <v>0</v>
      </c>
      <c r="J323" s="221" t="s">
        <v>976</v>
      </c>
      <c r="K323" s="221" t="s">
        <v>976</v>
      </c>
      <c r="L323" s="221" t="s">
        <v>976</v>
      </c>
      <c r="M323" s="221" t="s">
        <v>976</v>
      </c>
      <c r="N323" s="221" t="s">
        <v>976</v>
      </c>
      <c r="O323" s="221" t="s">
        <v>976</v>
      </c>
      <c r="P323" s="115"/>
      <c r="Q323" s="115"/>
      <c r="R323" s="115"/>
      <c r="S323" s="115"/>
      <c r="T323" s="74">
        <f t="shared" si="220"/>
        <v>0</v>
      </c>
      <c r="U323" s="221" t="s">
        <v>976</v>
      </c>
      <c r="V323" s="221" t="s">
        <v>976</v>
      </c>
      <c r="W323" s="221" t="s">
        <v>976</v>
      </c>
      <c r="X323" s="221" t="s">
        <v>976</v>
      </c>
      <c r="Y323" s="221" t="s">
        <v>976</v>
      </c>
      <c r="Z323" s="221" t="s">
        <v>976</v>
      </c>
      <c r="AA323" s="95"/>
      <c r="AB323" s="95"/>
      <c r="AC323" s="95"/>
      <c r="AD323" s="95"/>
      <c r="AE323" s="95"/>
      <c r="AF323" s="95"/>
      <c r="AG323" s="74">
        <f t="shared" si="203"/>
        <v>0</v>
      </c>
      <c r="AH323" s="74">
        <f t="shared" si="218"/>
        <v>0</v>
      </c>
      <c r="AI323" s="342" t="s">
        <v>976</v>
      </c>
      <c r="AJ323" s="221" t="s">
        <v>976</v>
      </c>
      <c r="AK323" s="342" t="s">
        <v>976</v>
      </c>
      <c r="AL323" s="342" t="s">
        <v>976</v>
      </c>
      <c r="AM323" s="342" t="s">
        <v>976</v>
      </c>
      <c r="AN323" s="342" t="s">
        <v>976</v>
      </c>
      <c r="AO323" s="342" t="s">
        <v>976</v>
      </c>
    </row>
    <row r="324" spans="1:41" ht="63" x14ac:dyDescent="0.15">
      <c r="A324" s="223" t="s">
        <v>1498</v>
      </c>
      <c r="B324" s="101" t="s">
        <v>1645</v>
      </c>
      <c r="C324" s="226" t="s">
        <v>1572</v>
      </c>
      <c r="D324" s="273" t="s">
        <v>1573</v>
      </c>
      <c r="E324" s="115"/>
      <c r="F324" s="115"/>
      <c r="G324" s="115"/>
      <c r="H324" s="115"/>
      <c r="I324" s="74">
        <f t="shared" si="219"/>
        <v>0</v>
      </c>
      <c r="J324" s="221" t="s">
        <v>976</v>
      </c>
      <c r="K324" s="221" t="s">
        <v>976</v>
      </c>
      <c r="L324" s="221" t="s">
        <v>976</v>
      </c>
      <c r="M324" s="221" t="s">
        <v>976</v>
      </c>
      <c r="N324" s="221" t="s">
        <v>976</v>
      </c>
      <c r="O324" s="221" t="s">
        <v>976</v>
      </c>
      <c r="P324" s="115"/>
      <c r="Q324" s="115"/>
      <c r="R324" s="115"/>
      <c r="S324" s="115"/>
      <c r="T324" s="74">
        <f t="shared" si="220"/>
        <v>0</v>
      </c>
      <c r="U324" s="221" t="s">
        <v>976</v>
      </c>
      <c r="V324" s="221" t="s">
        <v>976</v>
      </c>
      <c r="W324" s="221" t="s">
        <v>976</v>
      </c>
      <c r="X324" s="221" t="s">
        <v>976</v>
      </c>
      <c r="Y324" s="221" t="s">
        <v>976</v>
      </c>
      <c r="Z324" s="221" t="s">
        <v>976</v>
      </c>
      <c r="AA324" s="95"/>
      <c r="AB324" s="95"/>
      <c r="AC324" s="95"/>
      <c r="AD324" s="95"/>
      <c r="AE324" s="95"/>
      <c r="AF324" s="95"/>
      <c r="AG324" s="74">
        <f t="shared" si="203"/>
        <v>0</v>
      </c>
      <c r="AH324" s="74">
        <f t="shared" si="218"/>
        <v>0</v>
      </c>
      <c r="AI324" s="342" t="s">
        <v>976</v>
      </c>
      <c r="AJ324" s="221" t="s">
        <v>976</v>
      </c>
      <c r="AK324" s="342" t="s">
        <v>976</v>
      </c>
      <c r="AL324" s="342" t="s">
        <v>976</v>
      </c>
      <c r="AM324" s="342" t="s">
        <v>976</v>
      </c>
      <c r="AN324" s="342" t="s">
        <v>976</v>
      </c>
      <c r="AO324" s="342" t="s">
        <v>976</v>
      </c>
    </row>
    <row r="325" spans="1:41" ht="63" x14ac:dyDescent="0.15">
      <c r="A325" s="225" t="s">
        <v>1499</v>
      </c>
      <c r="B325" s="101" t="s">
        <v>1646</v>
      </c>
      <c r="C325" s="321" t="s">
        <v>1574</v>
      </c>
      <c r="D325" s="273" t="s">
        <v>1575</v>
      </c>
      <c r="E325" s="115"/>
      <c r="F325" s="115"/>
      <c r="G325" s="115"/>
      <c r="H325" s="115"/>
      <c r="I325" s="74">
        <f t="shared" si="219"/>
        <v>0</v>
      </c>
      <c r="J325" s="221" t="s">
        <v>976</v>
      </c>
      <c r="K325" s="221" t="s">
        <v>976</v>
      </c>
      <c r="L325" s="221" t="s">
        <v>976</v>
      </c>
      <c r="M325" s="221" t="s">
        <v>976</v>
      </c>
      <c r="N325" s="221" t="s">
        <v>976</v>
      </c>
      <c r="O325" s="221" t="s">
        <v>976</v>
      </c>
      <c r="P325" s="115"/>
      <c r="Q325" s="115"/>
      <c r="R325" s="115"/>
      <c r="S325" s="115"/>
      <c r="T325" s="74">
        <f t="shared" si="220"/>
        <v>0</v>
      </c>
      <c r="U325" s="221" t="s">
        <v>976</v>
      </c>
      <c r="V325" s="221" t="s">
        <v>976</v>
      </c>
      <c r="W325" s="221" t="s">
        <v>976</v>
      </c>
      <c r="X325" s="221" t="s">
        <v>976</v>
      </c>
      <c r="Y325" s="221" t="s">
        <v>976</v>
      </c>
      <c r="Z325" s="221" t="s">
        <v>976</v>
      </c>
      <c r="AA325" s="95"/>
      <c r="AB325" s="95"/>
      <c r="AC325" s="95"/>
      <c r="AD325" s="95"/>
      <c r="AE325" s="95"/>
      <c r="AF325" s="95"/>
      <c r="AG325" s="74">
        <f t="shared" si="203"/>
        <v>0</v>
      </c>
      <c r="AH325" s="74">
        <f t="shared" si="218"/>
        <v>0</v>
      </c>
      <c r="AI325" s="342" t="s">
        <v>976</v>
      </c>
      <c r="AJ325" s="221" t="s">
        <v>976</v>
      </c>
      <c r="AK325" s="342" t="s">
        <v>976</v>
      </c>
      <c r="AL325" s="342" t="s">
        <v>976</v>
      </c>
      <c r="AM325" s="342" t="s">
        <v>976</v>
      </c>
      <c r="AN325" s="342" t="s">
        <v>976</v>
      </c>
      <c r="AO325" s="342" t="s">
        <v>976</v>
      </c>
    </row>
    <row r="326" spans="1:41" ht="31.5" x14ac:dyDescent="0.15">
      <c r="A326" s="225" t="s">
        <v>1500</v>
      </c>
      <c r="B326" s="101" t="s">
        <v>1647</v>
      </c>
      <c r="C326" s="226" t="s">
        <v>1576</v>
      </c>
      <c r="D326" s="273" t="s">
        <v>1577</v>
      </c>
      <c r="E326" s="115"/>
      <c r="F326" s="115"/>
      <c r="G326" s="115"/>
      <c r="H326" s="115"/>
      <c r="I326" s="74">
        <f t="shared" si="219"/>
        <v>0</v>
      </c>
      <c r="J326" s="221" t="s">
        <v>976</v>
      </c>
      <c r="K326" s="221" t="s">
        <v>976</v>
      </c>
      <c r="L326" s="221" t="s">
        <v>976</v>
      </c>
      <c r="M326" s="221" t="s">
        <v>976</v>
      </c>
      <c r="N326" s="221" t="s">
        <v>976</v>
      </c>
      <c r="O326" s="221" t="s">
        <v>976</v>
      </c>
      <c r="P326" s="115"/>
      <c r="Q326" s="115"/>
      <c r="R326" s="115"/>
      <c r="S326" s="115"/>
      <c r="T326" s="74">
        <f t="shared" si="220"/>
        <v>0</v>
      </c>
      <c r="U326" s="221" t="s">
        <v>976</v>
      </c>
      <c r="V326" s="221" t="s">
        <v>976</v>
      </c>
      <c r="W326" s="221" t="s">
        <v>976</v>
      </c>
      <c r="X326" s="221" t="s">
        <v>976</v>
      </c>
      <c r="Y326" s="221" t="s">
        <v>976</v>
      </c>
      <c r="Z326" s="221" t="s">
        <v>976</v>
      </c>
      <c r="AA326" s="95"/>
      <c r="AB326" s="95"/>
      <c r="AC326" s="95"/>
      <c r="AD326" s="95"/>
      <c r="AE326" s="95"/>
      <c r="AF326" s="95"/>
      <c r="AG326" s="74">
        <f t="shared" si="203"/>
        <v>0</v>
      </c>
      <c r="AH326" s="74">
        <f t="shared" si="218"/>
        <v>0</v>
      </c>
      <c r="AI326" s="342" t="s">
        <v>976</v>
      </c>
      <c r="AJ326" s="221" t="s">
        <v>976</v>
      </c>
      <c r="AK326" s="342" t="s">
        <v>976</v>
      </c>
      <c r="AL326" s="342" t="s">
        <v>976</v>
      </c>
      <c r="AM326" s="342" t="s">
        <v>976</v>
      </c>
      <c r="AN326" s="342" t="s">
        <v>976</v>
      </c>
      <c r="AO326" s="342" t="s">
        <v>976</v>
      </c>
    </row>
    <row r="327" spans="1:41" ht="31.5" x14ac:dyDescent="0.15">
      <c r="A327" s="225" t="s">
        <v>1501</v>
      </c>
      <c r="B327" s="101" t="s">
        <v>1648</v>
      </c>
      <c r="C327" s="226" t="s">
        <v>1578</v>
      </c>
      <c r="D327" s="273" t="s">
        <v>1579</v>
      </c>
      <c r="E327" s="115"/>
      <c r="F327" s="115"/>
      <c r="G327" s="115"/>
      <c r="H327" s="115"/>
      <c r="I327" s="74">
        <f t="shared" si="219"/>
        <v>0</v>
      </c>
      <c r="J327" s="221" t="s">
        <v>976</v>
      </c>
      <c r="K327" s="221" t="s">
        <v>976</v>
      </c>
      <c r="L327" s="221" t="s">
        <v>976</v>
      </c>
      <c r="M327" s="221" t="s">
        <v>976</v>
      </c>
      <c r="N327" s="221" t="s">
        <v>976</v>
      </c>
      <c r="O327" s="221" t="s">
        <v>976</v>
      </c>
      <c r="P327" s="115"/>
      <c r="Q327" s="115"/>
      <c r="R327" s="115"/>
      <c r="S327" s="115"/>
      <c r="T327" s="74">
        <f t="shared" si="220"/>
        <v>0</v>
      </c>
      <c r="U327" s="221" t="s">
        <v>976</v>
      </c>
      <c r="V327" s="221" t="s">
        <v>976</v>
      </c>
      <c r="W327" s="221" t="s">
        <v>976</v>
      </c>
      <c r="X327" s="221" t="s">
        <v>976</v>
      </c>
      <c r="Y327" s="221" t="s">
        <v>976</v>
      </c>
      <c r="Z327" s="221" t="s">
        <v>976</v>
      </c>
      <c r="AA327" s="95"/>
      <c r="AB327" s="95"/>
      <c r="AC327" s="95"/>
      <c r="AD327" s="95"/>
      <c r="AE327" s="95"/>
      <c r="AF327" s="95"/>
      <c r="AG327" s="74">
        <f t="shared" si="203"/>
        <v>0</v>
      </c>
      <c r="AH327" s="74">
        <f t="shared" si="218"/>
        <v>0</v>
      </c>
      <c r="AI327" s="342" t="s">
        <v>976</v>
      </c>
      <c r="AJ327" s="221" t="s">
        <v>976</v>
      </c>
      <c r="AK327" s="342" t="s">
        <v>976</v>
      </c>
      <c r="AL327" s="342" t="s">
        <v>976</v>
      </c>
      <c r="AM327" s="342" t="s">
        <v>976</v>
      </c>
      <c r="AN327" s="342" t="s">
        <v>976</v>
      </c>
      <c r="AO327" s="342" t="s">
        <v>976</v>
      </c>
    </row>
    <row r="328" spans="1:41" x14ac:dyDescent="0.15">
      <c r="A328" s="225" t="s">
        <v>1502</v>
      </c>
      <c r="B328" s="101" t="s">
        <v>1649</v>
      </c>
      <c r="C328" s="226" t="s">
        <v>1580</v>
      </c>
      <c r="D328" s="273" t="s">
        <v>1581</v>
      </c>
      <c r="E328" s="115"/>
      <c r="F328" s="115"/>
      <c r="G328" s="115"/>
      <c r="H328" s="115"/>
      <c r="I328" s="74">
        <f t="shared" si="219"/>
        <v>0</v>
      </c>
      <c r="J328" s="221" t="s">
        <v>976</v>
      </c>
      <c r="K328" s="221" t="s">
        <v>976</v>
      </c>
      <c r="L328" s="221" t="s">
        <v>976</v>
      </c>
      <c r="M328" s="221" t="s">
        <v>976</v>
      </c>
      <c r="N328" s="221" t="s">
        <v>976</v>
      </c>
      <c r="O328" s="221" t="s">
        <v>976</v>
      </c>
      <c r="P328" s="115"/>
      <c r="Q328" s="115"/>
      <c r="R328" s="115"/>
      <c r="S328" s="115"/>
      <c r="T328" s="74">
        <f t="shared" si="220"/>
        <v>0</v>
      </c>
      <c r="U328" s="221" t="s">
        <v>976</v>
      </c>
      <c r="V328" s="221" t="s">
        <v>976</v>
      </c>
      <c r="W328" s="221" t="s">
        <v>976</v>
      </c>
      <c r="X328" s="221" t="s">
        <v>976</v>
      </c>
      <c r="Y328" s="221" t="s">
        <v>976</v>
      </c>
      <c r="Z328" s="221" t="s">
        <v>976</v>
      </c>
      <c r="AA328" s="95"/>
      <c r="AB328" s="95"/>
      <c r="AC328" s="95"/>
      <c r="AD328" s="95"/>
      <c r="AE328" s="95"/>
      <c r="AF328" s="95"/>
      <c r="AG328" s="74">
        <f t="shared" si="203"/>
        <v>0</v>
      </c>
      <c r="AH328" s="74">
        <f t="shared" si="218"/>
        <v>0</v>
      </c>
      <c r="AI328" s="342" t="s">
        <v>976</v>
      </c>
      <c r="AJ328" s="221" t="s">
        <v>976</v>
      </c>
      <c r="AK328" s="342" t="s">
        <v>976</v>
      </c>
      <c r="AL328" s="342" t="s">
        <v>976</v>
      </c>
      <c r="AM328" s="342" t="s">
        <v>976</v>
      </c>
      <c r="AN328" s="342" t="s">
        <v>976</v>
      </c>
      <c r="AO328" s="342" t="s">
        <v>976</v>
      </c>
    </row>
    <row r="329" spans="1:41" ht="42" x14ac:dyDescent="0.15">
      <c r="A329" s="225" t="s">
        <v>1503</v>
      </c>
      <c r="B329" s="101" t="s">
        <v>1650</v>
      </c>
      <c r="C329" s="226" t="s">
        <v>1582</v>
      </c>
      <c r="D329" s="273" t="s">
        <v>1583</v>
      </c>
      <c r="E329" s="115"/>
      <c r="F329" s="115"/>
      <c r="G329" s="115"/>
      <c r="H329" s="115"/>
      <c r="I329" s="74">
        <f t="shared" si="219"/>
        <v>0</v>
      </c>
      <c r="J329" s="221" t="s">
        <v>976</v>
      </c>
      <c r="K329" s="221" t="s">
        <v>976</v>
      </c>
      <c r="L329" s="221" t="s">
        <v>976</v>
      </c>
      <c r="M329" s="221" t="s">
        <v>976</v>
      </c>
      <c r="N329" s="221" t="s">
        <v>976</v>
      </c>
      <c r="O329" s="221" t="s">
        <v>976</v>
      </c>
      <c r="P329" s="115"/>
      <c r="Q329" s="115"/>
      <c r="R329" s="115"/>
      <c r="S329" s="115"/>
      <c r="T329" s="74">
        <f t="shared" si="220"/>
        <v>0</v>
      </c>
      <c r="U329" s="221" t="s">
        <v>976</v>
      </c>
      <c r="V329" s="221" t="s">
        <v>976</v>
      </c>
      <c r="W329" s="221" t="s">
        <v>976</v>
      </c>
      <c r="X329" s="221" t="s">
        <v>976</v>
      </c>
      <c r="Y329" s="221" t="s">
        <v>976</v>
      </c>
      <c r="Z329" s="221" t="s">
        <v>976</v>
      </c>
      <c r="AA329" s="95"/>
      <c r="AB329" s="95"/>
      <c r="AC329" s="95"/>
      <c r="AD329" s="95"/>
      <c r="AE329" s="95"/>
      <c r="AF329" s="95"/>
      <c r="AG329" s="74">
        <f t="shared" si="203"/>
        <v>0</v>
      </c>
      <c r="AH329" s="74">
        <f t="shared" si="218"/>
        <v>0</v>
      </c>
      <c r="AI329" s="342" t="s">
        <v>976</v>
      </c>
      <c r="AJ329" s="221" t="s">
        <v>976</v>
      </c>
      <c r="AK329" s="342" t="s">
        <v>976</v>
      </c>
      <c r="AL329" s="342" t="s">
        <v>976</v>
      </c>
      <c r="AM329" s="342" t="s">
        <v>976</v>
      </c>
      <c r="AN329" s="342" t="s">
        <v>976</v>
      </c>
      <c r="AO329" s="342" t="s">
        <v>976</v>
      </c>
    </row>
    <row r="330" spans="1:41" x14ac:dyDescent="0.15">
      <c r="A330" s="225" t="s">
        <v>1504</v>
      </c>
      <c r="B330" s="101" t="s">
        <v>1651</v>
      </c>
      <c r="C330" s="226" t="s">
        <v>1584</v>
      </c>
      <c r="D330" s="273" t="s">
        <v>1585</v>
      </c>
      <c r="E330" s="115"/>
      <c r="F330" s="115"/>
      <c r="G330" s="115"/>
      <c r="H330" s="115"/>
      <c r="I330" s="74">
        <f t="shared" si="219"/>
        <v>0</v>
      </c>
      <c r="J330" s="221" t="s">
        <v>976</v>
      </c>
      <c r="K330" s="221" t="s">
        <v>976</v>
      </c>
      <c r="L330" s="221" t="s">
        <v>976</v>
      </c>
      <c r="M330" s="221" t="s">
        <v>976</v>
      </c>
      <c r="N330" s="221" t="s">
        <v>976</v>
      </c>
      <c r="O330" s="221" t="s">
        <v>976</v>
      </c>
      <c r="P330" s="115"/>
      <c r="Q330" s="115"/>
      <c r="R330" s="115"/>
      <c r="S330" s="115"/>
      <c r="T330" s="74">
        <f t="shared" si="220"/>
        <v>0</v>
      </c>
      <c r="U330" s="221" t="s">
        <v>976</v>
      </c>
      <c r="V330" s="221" t="s">
        <v>976</v>
      </c>
      <c r="W330" s="221" t="s">
        <v>976</v>
      </c>
      <c r="X330" s="221" t="s">
        <v>976</v>
      </c>
      <c r="Y330" s="221" t="s">
        <v>976</v>
      </c>
      <c r="Z330" s="221" t="s">
        <v>976</v>
      </c>
      <c r="AA330" s="95"/>
      <c r="AB330" s="95"/>
      <c r="AC330" s="95"/>
      <c r="AD330" s="95"/>
      <c r="AE330" s="95"/>
      <c r="AF330" s="95"/>
      <c r="AG330" s="74">
        <f t="shared" si="203"/>
        <v>0</v>
      </c>
      <c r="AH330" s="74">
        <f t="shared" si="218"/>
        <v>0</v>
      </c>
      <c r="AI330" s="342" t="s">
        <v>976</v>
      </c>
      <c r="AJ330" s="221" t="s">
        <v>976</v>
      </c>
      <c r="AK330" s="342" t="s">
        <v>976</v>
      </c>
      <c r="AL330" s="342" t="s">
        <v>976</v>
      </c>
      <c r="AM330" s="342" t="s">
        <v>976</v>
      </c>
      <c r="AN330" s="342" t="s">
        <v>976</v>
      </c>
      <c r="AO330" s="342" t="s">
        <v>976</v>
      </c>
    </row>
    <row r="331" spans="1:41" ht="52.5" x14ac:dyDescent="0.15">
      <c r="A331" s="225" t="s">
        <v>1505</v>
      </c>
      <c r="B331" s="101" t="s">
        <v>1652</v>
      </c>
      <c r="C331" s="226" t="s">
        <v>1586</v>
      </c>
      <c r="D331" s="273" t="s">
        <v>1587</v>
      </c>
      <c r="E331" s="115"/>
      <c r="F331" s="115"/>
      <c r="G331" s="115"/>
      <c r="H331" s="115"/>
      <c r="I331" s="74">
        <f t="shared" si="219"/>
        <v>0</v>
      </c>
      <c r="J331" s="221" t="s">
        <v>976</v>
      </c>
      <c r="K331" s="221" t="s">
        <v>976</v>
      </c>
      <c r="L331" s="221" t="s">
        <v>976</v>
      </c>
      <c r="M331" s="221" t="s">
        <v>976</v>
      </c>
      <c r="N331" s="221" t="s">
        <v>976</v>
      </c>
      <c r="O331" s="221" t="s">
        <v>976</v>
      </c>
      <c r="P331" s="115"/>
      <c r="Q331" s="115"/>
      <c r="R331" s="115"/>
      <c r="S331" s="115"/>
      <c r="T331" s="74">
        <f t="shared" si="220"/>
        <v>0</v>
      </c>
      <c r="U331" s="221" t="s">
        <v>976</v>
      </c>
      <c r="V331" s="221" t="s">
        <v>976</v>
      </c>
      <c r="W331" s="221" t="s">
        <v>976</v>
      </c>
      <c r="X331" s="221" t="s">
        <v>976</v>
      </c>
      <c r="Y331" s="221" t="s">
        <v>976</v>
      </c>
      <c r="Z331" s="221" t="s">
        <v>976</v>
      </c>
      <c r="AA331" s="95"/>
      <c r="AB331" s="95"/>
      <c r="AC331" s="95"/>
      <c r="AD331" s="95"/>
      <c r="AE331" s="95"/>
      <c r="AF331" s="95"/>
      <c r="AG331" s="74">
        <f t="shared" si="203"/>
        <v>0</v>
      </c>
      <c r="AH331" s="74">
        <f t="shared" si="218"/>
        <v>0</v>
      </c>
      <c r="AI331" s="342" t="s">
        <v>976</v>
      </c>
      <c r="AJ331" s="221" t="s">
        <v>976</v>
      </c>
      <c r="AK331" s="342" t="s">
        <v>976</v>
      </c>
      <c r="AL331" s="342" t="s">
        <v>976</v>
      </c>
      <c r="AM331" s="342" t="s">
        <v>976</v>
      </c>
      <c r="AN331" s="342" t="s">
        <v>976</v>
      </c>
      <c r="AO331" s="342" t="s">
        <v>976</v>
      </c>
    </row>
    <row r="332" spans="1:41" ht="21" x14ac:dyDescent="0.15">
      <c r="A332" s="225" t="s">
        <v>1506</v>
      </c>
      <c r="B332" s="101" t="s">
        <v>1653</v>
      </c>
      <c r="C332" s="226" t="s">
        <v>1588</v>
      </c>
      <c r="D332" s="273" t="s">
        <v>1589</v>
      </c>
      <c r="E332" s="115"/>
      <c r="F332" s="115"/>
      <c r="G332" s="115"/>
      <c r="H332" s="115"/>
      <c r="I332" s="74">
        <f t="shared" si="219"/>
        <v>0</v>
      </c>
      <c r="J332" s="221" t="s">
        <v>976</v>
      </c>
      <c r="K332" s="221" t="s">
        <v>976</v>
      </c>
      <c r="L332" s="221" t="s">
        <v>976</v>
      </c>
      <c r="M332" s="221" t="s">
        <v>976</v>
      </c>
      <c r="N332" s="221" t="s">
        <v>976</v>
      </c>
      <c r="O332" s="221" t="s">
        <v>976</v>
      </c>
      <c r="P332" s="115"/>
      <c r="Q332" s="115"/>
      <c r="R332" s="115"/>
      <c r="S332" s="115"/>
      <c r="T332" s="74">
        <f t="shared" si="220"/>
        <v>0</v>
      </c>
      <c r="U332" s="221" t="s">
        <v>976</v>
      </c>
      <c r="V332" s="221" t="s">
        <v>976</v>
      </c>
      <c r="W332" s="221" t="s">
        <v>976</v>
      </c>
      <c r="X332" s="221" t="s">
        <v>976</v>
      </c>
      <c r="Y332" s="221" t="s">
        <v>976</v>
      </c>
      <c r="Z332" s="221" t="s">
        <v>976</v>
      </c>
      <c r="AA332" s="95"/>
      <c r="AB332" s="95"/>
      <c r="AC332" s="95"/>
      <c r="AD332" s="95"/>
      <c r="AE332" s="95"/>
      <c r="AF332" s="95"/>
      <c r="AG332" s="74">
        <f t="shared" si="203"/>
        <v>0</v>
      </c>
      <c r="AH332" s="74">
        <f t="shared" si="218"/>
        <v>0</v>
      </c>
      <c r="AI332" s="342" t="s">
        <v>976</v>
      </c>
      <c r="AJ332" s="221" t="s">
        <v>976</v>
      </c>
      <c r="AK332" s="342" t="s">
        <v>976</v>
      </c>
      <c r="AL332" s="342" t="s">
        <v>976</v>
      </c>
      <c r="AM332" s="342" t="s">
        <v>976</v>
      </c>
      <c r="AN332" s="342" t="s">
        <v>976</v>
      </c>
      <c r="AO332" s="342" t="s">
        <v>976</v>
      </c>
    </row>
    <row r="333" spans="1:41" x14ac:dyDescent="0.15">
      <c r="A333" s="225" t="s">
        <v>1507</v>
      </c>
      <c r="B333" s="101" t="s">
        <v>1654</v>
      </c>
      <c r="C333" s="226" t="s">
        <v>1590</v>
      </c>
      <c r="D333" s="273" t="s">
        <v>1591</v>
      </c>
      <c r="E333" s="115"/>
      <c r="F333" s="115"/>
      <c r="G333" s="115"/>
      <c r="H333" s="115"/>
      <c r="I333" s="74">
        <f t="shared" si="219"/>
        <v>0</v>
      </c>
      <c r="J333" s="221" t="s">
        <v>976</v>
      </c>
      <c r="K333" s="221" t="s">
        <v>976</v>
      </c>
      <c r="L333" s="221" t="s">
        <v>976</v>
      </c>
      <c r="M333" s="221" t="s">
        <v>976</v>
      </c>
      <c r="N333" s="221" t="s">
        <v>976</v>
      </c>
      <c r="O333" s="221" t="s">
        <v>976</v>
      </c>
      <c r="P333" s="115"/>
      <c r="Q333" s="115"/>
      <c r="R333" s="115"/>
      <c r="S333" s="115"/>
      <c r="T333" s="74">
        <f t="shared" si="220"/>
        <v>0</v>
      </c>
      <c r="U333" s="221" t="s">
        <v>976</v>
      </c>
      <c r="V333" s="221" t="s">
        <v>976</v>
      </c>
      <c r="W333" s="221" t="s">
        <v>976</v>
      </c>
      <c r="X333" s="221" t="s">
        <v>976</v>
      </c>
      <c r="Y333" s="221" t="s">
        <v>976</v>
      </c>
      <c r="Z333" s="221" t="s">
        <v>976</v>
      </c>
      <c r="AA333" s="95"/>
      <c r="AB333" s="95"/>
      <c r="AC333" s="95"/>
      <c r="AD333" s="95"/>
      <c r="AE333" s="95"/>
      <c r="AF333" s="95"/>
      <c r="AG333" s="74">
        <f t="shared" si="203"/>
        <v>0</v>
      </c>
      <c r="AH333" s="74">
        <f t="shared" si="218"/>
        <v>0</v>
      </c>
      <c r="AI333" s="342" t="s">
        <v>976</v>
      </c>
      <c r="AJ333" s="221" t="s">
        <v>976</v>
      </c>
      <c r="AK333" s="342" t="s">
        <v>976</v>
      </c>
      <c r="AL333" s="342" t="s">
        <v>976</v>
      </c>
      <c r="AM333" s="342" t="s">
        <v>976</v>
      </c>
      <c r="AN333" s="342" t="s">
        <v>976</v>
      </c>
      <c r="AO333" s="342" t="s">
        <v>976</v>
      </c>
    </row>
    <row r="334" spans="1:41" ht="21" x14ac:dyDescent="0.15">
      <c r="A334" s="225" t="s">
        <v>1508</v>
      </c>
      <c r="B334" s="101" t="s">
        <v>1655</v>
      </c>
      <c r="C334" s="226" t="s">
        <v>1592</v>
      </c>
      <c r="D334" s="273" t="s">
        <v>1593</v>
      </c>
      <c r="E334" s="115"/>
      <c r="F334" s="115"/>
      <c r="G334" s="115"/>
      <c r="H334" s="115"/>
      <c r="I334" s="74">
        <f t="shared" si="219"/>
        <v>0</v>
      </c>
      <c r="J334" s="221" t="s">
        <v>976</v>
      </c>
      <c r="K334" s="221" t="s">
        <v>976</v>
      </c>
      <c r="L334" s="221" t="s">
        <v>976</v>
      </c>
      <c r="M334" s="221" t="s">
        <v>976</v>
      </c>
      <c r="N334" s="221" t="s">
        <v>976</v>
      </c>
      <c r="O334" s="221" t="s">
        <v>976</v>
      </c>
      <c r="P334" s="115"/>
      <c r="Q334" s="115"/>
      <c r="R334" s="115"/>
      <c r="S334" s="115"/>
      <c r="T334" s="74">
        <f t="shared" si="220"/>
        <v>0</v>
      </c>
      <c r="U334" s="221" t="s">
        <v>976</v>
      </c>
      <c r="V334" s="221" t="s">
        <v>976</v>
      </c>
      <c r="W334" s="221" t="s">
        <v>976</v>
      </c>
      <c r="X334" s="221" t="s">
        <v>976</v>
      </c>
      <c r="Y334" s="221" t="s">
        <v>976</v>
      </c>
      <c r="Z334" s="221" t="s">
        <v>976</v>
      </c>
      <c r="AA334" s="95"/>
      <c r="AB334" s="95"/>
      <c r="AC334" s="95"/>
      <c r="AD334" s="95"/>
      <c r="AE334" s="95"/>
      <c r="AF334" s="95"/>
      <c r="AG334" s="74">
        <f t="shared" si="203"/>
        <v>0</v>
      </c>
      <c r="AH334" s="74">
        <f t="shared" si="218"/>
        <v>0</v>
      </c>
      <c r="AI334" s="342" t="s">
        <v>976</v>
      </c>
      <c r="AJ334" s="221" t="s">
        <v>976</v>
      </c>
      <c r="AK334" s="342" t="s">
        <v>976</v>
      </c>
      <c r="AL334" s="342" t="s">
        <v>976</v>
      </c>
      <c r="AM334" s="342" t="s">
        <v>976</v>
      </c>
      <c r="AN334" s="342" t="s">
        <v>976</v>
      </c>
      <c r="AO334" s="342" t="s">
        <v>976</v>
      </c>
    </row>
    <row r="335" spans="1:41" x14ac:dyDescent="0.15">
      <c r="A335" s="225" t="s">
        <v>1509</v>
      </c>
      <c r="B335" s="101" t="s">
        <v>1656</v>
      </c>
      <c r="C335" s="226" t="s">
        <v>1594</v>
      </c>
      <c r="D335" s="273" t="s">
        <v>1595</v>
      </c>
      <c r="E335" s="115"/>
      <c r="F335" s="115"/>
      <c r="G335" s="115"/>
      <c r="H335" s="115"/>
      <c r="I335" s="74">
        <f t="shared" si="219"/>
        <v>0</v>
      </c>
      <c r="J335" s="221" t="s">
        <v>976</v>
      </c>
      <c r="K335" s="221" t="s">
        <v>976</v>
      </c>
      <c r="L335" s="221" t="s">
        <v>976</v>
      </c>
      <c r="M335" s="221" t="s">
        <v>976</v>
      </c>
      <c r="N335" s="221" t="s">
        <v>976</v>
      </c>
      <c r="O335" s="221" t="s">
        <v>976</v>
      </c>
      <c r="P335" s="115"/>
      <c r="Q335" s="115"/>
      <c r="R335" s="115"/>
      <c r="S335" s="115"/>
      <c r="T335" s="74">
        <f t="shared" si="220"/>
        <v>0</v>
      </c>
      <c r="U335" s="221" t="s">
        <v>976</v>
      </c>
      <c r="V335" s="221" t="s">
        <v>976</v>
      </c>
      <c r="W335" s="221" t="s">
        <v>976</v>
      </c>
      <c r="X335" s="221" t="s">
        <v>976</v>
      </c>
      <c r="Y335" s="221" t="s">
        <v>976</v>
      </c>
      <c r="Z335" s="221" t="s">
        <v>976</v>
      </c>
      <c r="AA335" s="95"/>
      <c r="AB335" s="95"/>
      <c r="AC335" s="95"/>
      <c r="AD335" s="95"/>
      <c r="AE335" s="95"/>
      <c r="AF335" s="95"/>
      <c r="AG335" s="74">
        <f t="shared" ref="AG335:AG363" si="221">IF(AA335&gt;0,AE335/AA335,0)</f>
        <v>0</v>
      </c>
      <c r="AH335" s="74">
        <f t="shared" si="218"/>
        <v>0</v>
      </c>
      <c r="AI335" s="342" t="s">
        <v>976</v>
      </c>
      <c r="AJ335" s="221" t="s">
        <v>976</v>
      </c>
      <c r="AK335" s="342" t="s">
        <v>976</v>
      </c>
      <c r="AL335" s="342" t="s">
        <v>976</v>
      </c>
      <c r="AM335" s="342" t="s">
        <v>976</v>
      </c>
      <c r="AN335" s="342" t="s">
        <v>976</v>
      </c>
      <c r="AO335" s="342" t="s">
        <v>976</v>
      </c>
    </row>
    <row r="336" spans="1:41" ht="21" x14ac:dyDescent="0.15">
      <c r="A336" s="225" t="s">
        <v>1510</v>
      </c>
      <c r="B336" s="101" t="s">
        <v>1657</v>
      </c>
      <c r="C336" s="226" t="s">
        <v>1596</v>
      </c>
      <c r="D336" s="273" t="s">
        <v>1597</v>
      </c>
      <c r="E336" s="115"/>
      <c r="F336" s="115"/>
      <c r="G336" s="115"/>
      <c r="H336" s="115"/>
      <c r="I336" s="74">
        <f t="shared" si="219"/>
        <v>0</v>
      </c>
      <c r="J336" s="221" t="s">
        <v>976</v>
      </c>
      <c r="K336" s="221" t="s">
        <v>976</v>
      </c>
      <c r="L336" s="221" t="s">
        <v>976</v>
      </c>
      <c r="M336" s="221" t="s">
        <v>976</v>
      </c>
      <c r="N336" s="221" t="s">
        <v>976</v>
      </c>
      <c r="O336" s="221" t="s">
        <v>976</v>
      </c>
      <c r="P336" s="115"/>
      <c r="Q336" s="115"/>
      <c r="R336" s="115"/>
      <c r="S336" s="115"/>
      <c r="T336" s="74">
        <f t="shared" si="220"/>
        <v>0</v>
      </c>
      <c r="U336" s="221" t="s">
        <v>976</v>
      </c>
      <c r="V336" s="221" t="s">
        <v>976</v>
      </c>
      <c r="W336" s="221" t="s">
        <v>976</v>
      </c>
      <c r="X336" s="221" t="s">
        <v>976</v>
      </c>
      <c r="Y336" s="221" t="s">
        <v>976</v>
      </c>
      <c r="Z336" s="221" t="s">
        <v>976</v>
      </c>
      <c r="AA336" s="95"/>
      <c r="AB336" s="95"/>
      <c r="AC336" s="95"/>
      <c r="AD336" s="95"/>
      <c r="AE336" s="95"/>
      <c r="AF336" s="95"/>
      <c r="AG336" s="74">
        <f t="shared" si="221"/>
        <v>0</v>
      </c>
      <c r="AH336" s="74">
        <f t="shared" si="218"/>
        <v>0</v>
      </c>
      <c r="AI336" s="342" t="s">
        <v>976</v>
      </c>
      <c r="AJ336" s="221" t="s">
        <v>976</v>
      </c>
      <c r="AK336" s="342" t="s">
        <v>976</v>
      </c>
      <c r="AL336" s="342" t="s">
        <v>976</v>
      </c>
      <c r="AM336" s="342" t="s">
        <v>976</v>
      </c>
      <c r="AN336" s="342" t="s">
        <v>976</v>
      </c>
      <c r="AO336" s="342" t="s">
        <v>976</v>
      </c>
    </row>
    <row r="337" spans="1:41" ht="42" x14ac:dyDescent="0.15">
      <c r="A337" s="225" t="s">
        <v>1511</v>
      </c>
      <c r="B337" s="101" t="s">
        <v>1658</v>
      </c>
      <c r="C337" s="226" t="s">
        <v>1598</v>
      </c>
      <c r="D337" s="273" t="s">
        <v>1599</v>
      </c>
      <c r="E337" s="115"/>
      <c r="F337" s="115"/>
      <c r="G337" s="115"/>
      <c r="H337" s="115"/>
      <c r="I337" s="74">
        <f t="shared" si="219"/>
        <v>0</v>
      </c>
      <c r="J337" s="221" t="s">
        <v>976</v>
      </c>
      <c r="K337" s="221" t="s">
        <v>976</v>
      </c>
      <c r="L337" s="221" t="s">
        <v>976</v>
      </c>
      <c r="M337" s="221" t="s">
        <v>976</v>
      </c>
      <c r="N337" s="221" t="s">
        <v>976</v>
      </c>
      <c r="O337" s="221" t="s">
        <v>976</v>
      </c>
      <c r="P337" s="115"/>
      <c r="Q337" s="115"/>
      <c r="R337" s="115"/>
      <c r="S337" s="115"/>
      <c r="T337" s="74">
        <f t="shared" si="220"/>
        <v>0</v>
      </c>
      <c r="U337" s="221" t="s">
        <v>976</v>
      </c>
      <c r="V337" s="221" t="s">
        <v>976</v>
      </c>
      <c r="W337" s="221" t="s">
        <v>976</v>
      </c>
      <c r="X337" s="221" t="s">
        <v>976</v>
      </c>
      <c r="Y337" s="221" t="s">
        <v>976</v>
      </c>
      <c r="Z337" s="221" t="s">
        <v>976</v>
      </c>
      <c r="AA337" s="95"/>
      <c r="AB337" s="95"/>
      <c r="AC337" s="95"/>
      <c r="AD337" s="95"/>
      <c r="AE337" s="95"/>
      <c r="AF337" s="95"/>
      <c r="AG337" s="74">
        <f t="shared" si="221"/>
        <v>0</v>
      </c>
      <c r="AH337" s="74">
        <f t="shared" si="218"/>
        <v>0</v>
      </c>
      <c r="AI337" s="342" t="s">
        <v>976</v>
      </c>
      <c r="AJ337" s="221" t="s">
        <v>976</v>
      </c>
      <c r="AK337" s="342" t="s">
        <v>976</v>
      </c>
      <c r="AL337" s="342" t="s">
        <v>976</v>
      </c>
      <c r="AM337" s="342" t="s">
        <v>976</v>
      </c>
      <c r="AN337" s="342" t="s">
        <v>976</v>
      </c>
      <c r="AO337" s="342" t="s">
        <v>976</v>
      </c>
    </row>
    <row r="338" spans="1:41" x14ac:dyDescent="0.15">
      <c r="A338" s="225" t="s">
        <v>1512</v>
      </c>
      <c r="B338" s="101" t="s">
        <v>1659</v>
      </c>
      <c r="C338" s="226" t="s">
        <v>1600</v>
      </c>
      <c r="D338" s="273" t="s">
        <v>1601</v>
      </c>
      <c r="E338" s="115"/>
      <c r="F338" s="115"/>
      <c r="G338" s="115"/>
      <c r="H338" s="115"/>
      <c r="I338" s="74">
        <f t="shared" si="219"/>
        <v>0</v>
      </c>
      <c r="J338" s="221" t="s">
        <v>976</v>
      </c>
      <c r="K338" s="221" t="s">
        <v>976</v>
      </c>
      <c r="L338" s="221" t="s">
        <v>976</v>
      </c>
      <c r="M338" s="221" t="s">
        <v>976</v>
      </c>
      <c r="N338" s="221" t="s">
        <v>976</v>
      </c>
      <c r="O338" s="221" t="s">
        <v>976</v>
      </c>
      <c r="P338" s="115"/>
      <c r="Q338" s="115"/>
      <c r="R338" s="115"/>
      <c r="S338" s="115"/>
      <c r="T338" s="74">
        <f t="shared" si="220"/>
        <v>0</v>
      </c>
      <c r="U338" s="221" t="s">
        <v>976</v>
      </c>
      <c r="V338" s="221" t="s">
        <v>976</v>
      </c>
      <c r="W338" s="221" t="s">
        <v>976</v>
      </c>
      <c r="X338" s="221" t="s">
        <v>976</v>
      </c>
      <c r="Y338" s="221" t="s">
        <v>976</v>
      </c>
      <c r="Z338" s="221" t="s">
        <v>976</v>
      </c>
      <c r="AA338" s="95"/>
      <c r="AB338" s="95"/>
      <c r="AC338" s="95"/>
      <c r="AD338" s="95"/>
      <c r="AE338" s="95"/>
      <c r="AF338" s="95"/>
      <c r="AG338" s="74">
        <f t="shared" si="221"/>
        <v>0</v>
      </c>
      <c r="AH338" s="74">
        <f t="shared" si="218"/>
        <v>0</v>
      </c>
      <c r="AI338" s="342" t="s">
        <v>976</v>
      </c>
      <c r="AJ338" s="221" t="s">
        <v>976</v>
      </c>
      <c r="AK338" s="342" t="s">
        <v>976</v>
      </c>
      <c r="AL338" s="342" t="s">
        <v>976</v>
      </c>
      <c r="AM338" s="342" t="s">
        <v>976</v>
      </c>
      <c r="AN338" s="342" t="s">
        <v>976</v>
      </c>
      <c r="AO338" s="342" t="s">
        <v>976</v>
      </c>
    </row>
    <row r="339" spans="1:41" ht="63" x14ac:dyDescent="0.15">
      <c r="A339" s="225" t="s">
        <v>1513</v>
      </c>
      <c r="B339" s="101" t="s">
        <v>1660</v>
      </c>
      <c r="C339" s="226" t="s">
        <v>1602</v>
      </c>
      <c r="D339" s="273" t="s">
        <v>1603</v>
      </c>
      <c r="E339" s="115"/>
      <c r="F339" s="115"/>
      <c r="G339" s="115"/>
      <c r="H339" s="115"/>
      <c r="I339" s="74">
        <f t="shared" si="219"/>
        <v>0</v>
      </c>
      <c r="J339" s="221" t="s">
        <v>976</v>
      </c>
      <c r="K339" s="221" t="s">
        <v>976</v>
      </c>
      <c r="L339" s="221" t="s">
        <v>976</v>
      </c>
      <c r="M339" s="221" t="s">
        <v>976</v>
      </c>
      <c r="N339" s="221" t="s">
        <v>976</v>
      </c>
      <c r="O339" s="221" t="s">
        <v>976</v>
      </c>
      <c r="P339" s="115"/>
      <c r="Q339" s="115"/>
      <c r="R339" s="115"/>
      <c r="S339" s="115"/>
      <c r="T339" s="74">
        <f t="shared" si="220"/>
        <v>0</v>
      </c>
      <c r="U339" s="221" t="s">
        <v>976</v>
      </c>
      <c r="V339" s="221" t="s">
        <v>976</v>
      </c>
      <c r="W339" s="221" t="s">
        <v>976</v>
      </c>
      <c r="X339" s="221" t="s">
        <v>976</v>
      </c>
      <c r="Y339" s="221" t="s">
        <v>976</v>
      </c>
      <c r="Z339" s="221" t="s">
        <v>976</v>
      </c>
      <c r="AA339" s="95"/>
      <c r="AB339" s="95"/>
      <c r="AC339" s="95"/>
      <c r="AD339" s="95"/>
      <c r="AE339" s="95"/>
      <c r="AF339" s="95"/>
      <c r="AG339" s="74">
        <f t="shared" si="221"/>
        <v>0</v>
      </c>
      <c r="AH339" s="74">
        <f t="shared" si="218"/>
        <v>0</v>
      </c>
      <c r="AI339" s="342" t="s">
        <v>976</v>
      </c>
      <c r="AJ339" s="221" t="s">
        <v>976</v>
      </c>
      <c r="AK339" s="342" t="s">
        <v>976</v>
      </c>
      <c r="AL339" s="342" t="s">
        <v>976</v>
      </c>
      <c r="AM339" s="342" t="s">
        <v>976</v>
      </c>
      <c r="AN339" s="342" t="s">
        <v>976</v>
      </c>
      <c r="AO339" s="342" t="s">
        <v>976</v>
      </c>
    </row>
    <row r="340" spans="1:41" ht="31.5" x14ac:dyDescent="0.15">
      <c r="A340" s="225" t="s">
        <v>1514</v>
      </c>
      <c r="B340" s="101" t="s">
        <v>1661</v>
      </c>
      <c r="C340" s="226" t="s">
        <v>1604</v>
      </c>
      <c r="D340" s="273" t="s">
        <v>1605</v>
      </c>
      <c r="E340" s="115"/>
      <c r="F340" s="115"/>
      <c r="G340" s="115"/>
      <c r="H340" s="115"/>
      <c r="I340" s="74">
        <f t="shared" si="219"/>
        <v>0</v>
      </c>
      <c r="J340" s="221" t="s">
        <v>976</v>
      </c>
      <c r="K340" s="221" t="s">
        <v>976</v>
      </c>
      <c r="L340" s="221" t="s">
        <v>976</v>
      </c>
      <c r="M340" s="221" t="s">
        <v>976</v>
      </c>
      <c r="N340" s="221" t="s">
        <v>976</v>
      </c>
      <c r="O340" s="221" t="s">
        <v>976</v>
      </c>
      <c r="P340" s="115"/>
      <c r="Q340" s="115"/>
      <c r="R340" s="115"/>
      <c r="S340" s="115"/>
      <c r="T340" s="74">
        <f t="shared" si="220"/>
        <v>0</v>
      </c>
      <c r="U340" s="221" t="s">
        <v>976</v>
      </c>
      <c r="V340" s="221" t="s">
        <v>976</v>
      </c>
      <c r="W340" s="221" t="s">
        <v>976</v>
      </c>
      <c r="X340" s="221" t="s">
        <v>976</v>
      </c>
      <c r="Y340" s="221" t="s">
        <v>976</v>
      </c>
      <c r="Z340" s="221" t="s">
        <v>976</v>
      </c>
      <c r="AA340" s="95"/>
      <c r="AB340" s="95"/>
      <c r="AC340" s="95"/>
      <c r="AD340" s="95"/>
      <c r="AE340" s="95"/>
      <c r="AF340" s="95"/>
      <c r="AG340" s="74">
        <f t="shared" si="221"/>
        <v>0</v>
      </c>
      <c r="AH340" s="74">
        <f t="shared" si="218"/>
        <v>0</v>
      </c>
      <c r="AI340" s="342" t="s">
        <v>976</v>
      </c>
      <c r="AJ340" s="221" t="s">
        <v>976</v>
      </c>
      <c r="AK340" s="342" t="s">
        <v>976</v>
      </c>
      <c r="AL340" s="342" t="s">
        <v>976</v>
      </c>
      <c r="AM340" s="342" t="s">
        <v>976</v>
      </c>
      <c r="AN340" s="342" t="s">
        <v>976</v>
      </c>
      <c r="AO340" s="342" t="s">
        <v>976</v>
      </c>
    </row>
    <row r="341" spans="1:41" ht="31.5" x14ac:dyDescent="0.15">
      <c r="A341" s="225" t="s">
        <v>1515</v>
      </c>
      <c r="B341" s="101" t="s">
        <v>1662</v>
      </c>
      <c r="C341" s="226" t="s">
        <v>1606</v>
      </c>
      <c r="D341" s="273" t="s">
        <v>1607</v>
      </c>
      <c r="E341" s="115"/>
      <c r="F341" s="115"/>
      <c r="G341" s="115"/>
      <c r="H341" s="115"/>
      <c r="I341" s="74">
        <f t="shared" si="219"/>
        <v>0</v>
      </c>
      <c r="J341" s="221" t="s">
        <v>976</v>
      </c>
      <c r="K341" s="221" t="s">
        <v>976</v>
      </c>
      <c r="L341" s="221" t="s">
        <v>976</v>
      </c>
      <c r="M341" s="221" t="s">
        <v>976</v>
      </c>
      <c r="N341" s="221" t="s">
        <v>976</v>
      </c>
      <c r="O341" s="221" t="s">
        <v>976</v>
      </c>
      <c r="P341" s="115"/>
      <c r="Q341" s="115"/>
      <c r="R341" s="115"/>
      <c r="S341" s="115"/>
      <c r="T341" s="74">
        <f t="shared" si="220"/>
        <v>0</v>
      </c>
      <c r="U341" s="221" t="s">
        <v>976</v>
      </c>
      <c r="V341" s="221" t="s">
        <v>976</v>
      </c>
      <c r="W341" s="221" t="s">
        <v>976</v>
      </c>
      <c r="X341" s="221" t="s">
        <v>976</v>
      </c>
      <c r="Y341" s="221" t="s">
        <v>976</v>
      </c>
      <c r="Z341" s="221" t="s">
        <v>976</v>
      </c>
      <c r="AA341" s="95"/>
      <c r="AB341" s="95"/>
      <c r="AC341" s="95"/>
      <c r="AD341" s="95"/>
      <c r="AE341" s="95"/>
      <c r="AF341" s="95"/>
      <c r="AG341" s="74">
        <f t="shared" si="221"/>
        <v>0</v>
      </c>
      <c r="AH341" s="74">
        <f t="shared" si="218"/>
        <v>0</v>
      </c>
      <c r="AI341" s="342" t="s">
        <v>976</v>
      </c>
      <c r="AJ341" s="221" t="s">
        <v>976</v>
      </c>
      <c r="AK341" s="342" t="s">
        <v>976</v>
      </c>
      <c r="AL341" s="342" t="s">
        <v>976</v>
      </c>
      <c r="AM341" s="342" t="s">
        <v>976</v>
      </c>
      <c r="AN341" s="342" t="s">
        <v>976</v>
      </c>
      <c r="AO341" s="342" t="s">
        <v>976</v>
      </c>
    </row>
    <row r="342" spans="1:41" ht="42" x14ac:dyDescent="0.15">
      <c r="A342" s="225" t="s">
        <v>1516</v>
      </c>
      <c r="B342" s="101" t="s">
        <v>1663</v>
      </c>
      <c r="C342" s="226" t="s">
        <v>1608</v>
      </c>
      <c r="D342" s="273" t="s">
        <v>1609</v>
      </c>
      <c r="E342" s="115"/>
      <c r="F342" s="115"/>
      <c r="G342" s="115"/>
      <c r="H342" s="115"/>
      <c r="I342" s="74">
        <f t="shared" si="219"/>
        <v>0</v>
      </c>
      <c r="J342" s="221" t="s">
        <v>976</v>
      </c>
      <c r="K342" s="221" t="s">
        <v>976</v>
      </c>
      <c r="L342" s="221" t="s">
        <v>976</v>
      </c>
      <c r="M342" s="221" t="s">
        <v>976</v>
      </c>
      <c r="N342" s="221" t="s">
        <v>976</v>
      </c>
      <c r="O342" s="221" t="s">
        <v>976</v>
      </c>
      <c r="P342" s="115"/>
      <c r="Q342" s="115"/>
      <c r="R342" s="115"/>
      <c r="S342" s="115"/>
      <c r="T342" s="74">
        <f t="shared" si="220"/>
        <v>0</v>
      </c>
      <c r="U342" s="221" t="s">
        <v>976</v>
      </c>
      <c r="V342" s="221" t="s">
        <v>976</v>
      </c>
      <c r="W342" s="221" t="s">
        <v>976</v>
      </c>
      <c r="X342" s="221" t="s">
        <v>976</v>
      </c>
      <c r="Y342" s="221" t="s">
        <v>976</v>
      </c>
      <c r="Z342" s="221" t="s">
        <v>976</v>
      </c>
      <c r="AA342" s="95"/>
      <c r="AB342" s="95"/>
      <c r="AC342" s="95"/>
      <c r="AD342" s="95"/>
      <c r="AE342" s="95"/>
      <c r="AF342" s="95"/>
      <c r="AG342" s="74">
        <f t="shared" si="221"/>
        <v>0</v>
      </c>
      <c r="AH342" s="74">
        <f t="shared" si="218"/>
        <v>0</v>
      </c>
      <c r="AI342" s="342" t="s">
        <v>976</v>
      </c>
      <c r="AJ342" s="221" t="s">
        <v>976</v>
      </c>
      <c r="AK342" s="342" t="s">
        <v>976</v>
      </c>
      <c r="AL342" s="342" t="s">
        <v>976</v>
      </c>
      <c r="AM342" s="342" t="s">
        <v>976</v>
      </c>
      <c r="AN342" s="342" t="s">
        <v>976</v>
      </c>
      <c r="AO342" s="342" t="s">
        <v>976</v>
      </c>
    </row>
    <row r="343" spans="1:41" ht="73.5" x14ac:dyDescent="0.15">
      <c r="A343" s="225" t="s">
        <v>1517</v>
      </c>
      <c r="B343" s="101" t="s">
        <v>1664</v>
      </c>
      <c r="C343" s="226" t="s">
        <v>1610</v>
      </c>
      <c r="D343" s="273" t="s">
        <v>1611</v>
      </c>
      <c r="E343" s="115"/>
      <c r="F343" s="115"/>
      <c r="G343" s="115"/>
      <c r="H343" s="115"/>
      <c r="I343" s="74">
        <f t="shared" si="219"/>
        <v>0</v>
      </c>
      <c r="J343" s="221" t="s">
        <v>976</v>
      </c>
      <c r="K343" s="221" t="s">
        <v>976</v>
      </c>
      <c r="L343" s="221" t="s">
        <v>976</v>
      </c>
      <c r="M343" s="221" t="s">
        <v>976</v>
      </c>
      <c r="N343" s="221" t="s">
        <v>976</v>
      </c>
      <c r="O343" s="221" t="s">
        <v>976</v>
      </c>
      <c r="P343" s="115"/>
      <c r="Q343" s="115"/>
      <c r="R343" s="115"/>
      <c r="S343" s="115"/>
      <c r="T343" s="74">
        <f t="shared" si="220"/>
        <v>0</v>
      </c>
      <c r="U343" s="221" t="s">
        <v>976</v>
      </c>
      <c r="V343" s="221" t="s">
        <v>976</v>
      </c>
      <c r="W343" s="221" t="s">
        <v>976</v>
      </c>
      <c r="X343" s="221" t="s">
        <v>976</v>
      </c>
      <c r="Y343" s="221" t="s">
        <v>976</v>
      </c>
      <c r="Z343" s="221" t="s">
        <v>976</v>
      </c>
      <c r="AA343" s="95"/>
      <c r="AB343" s="95"/>
      <c r="AC343" s="95"/>
      <c r="AD343" s="95"/>
      <c r="AE343" s="95"/>
      <c r="AF343" s="95"/>
      <c r="AG343" s="74">
        <f t="shared" si="221"/>
        <v>0</v>
      </c>
      <c r="AH343" s="74">
        <f t="shared" si="218"/>
        <v>0</v>
      </c>
      <c r="AI343" s="342" t="s">
        <v>976</v>
      </c>
      <c r="AJ343" s="221" t="s">
        <v>976</v>
      </c>
      <c r="AK343" s="342" t="s">
        <v>976</v>
      </c>
      <c r="AL343" s="342" t="s">
        <v>976</v>
      </c>
      <c r="AM343" s="342" t="s">
        <v>976</v>
      </c>
      <c r="AN343" s="342" t="s">
        <v>976</v>
      </c>
      <c r="AO343" s="342" t="s">
        <v>976</v>
      </c>
    </row>
    <row r="344" spans="1:41" ht="31.5" x14ac:dyDescent="0.15">
      <c r="A344" s="225" t="s">
        <v>1518</v>
      </c>
      <c r="B344" s="101" t="s">
        <v>1665</v>
      </c>
      <c r="C344" s="226" t="s">
        <v>1612</v>
      </c>
      <c r="D344" s="273" t="s">
        <v>1613</v>
      </c>
      <c r="E344" s="115"/>
      <c r="F344" s="115"/>
      <c r="G344" s="115"/>
      <c r="H344" s="115"/>
      <c r="I344" s="74">
        <f t="shared" si="219"/>
        <v>0</v>
      </c>
      <c r="J344" s="221" t="s">
        <v>976</v>
      </c>
      <c r="K344" s="221" t="s">
        <v>976</v>
      </c>
      <c r="L344" s="221" t="s">
        <v>976</v>
      </c>
      <c r="M344" s="221" t="s">
        <v>976</v>
      </c>
      <c r="N344" s="221" t="s">
        <v>976</v>
      </c>
      <c r="O344" s="221" t="s">
        <v>976</v>
      </c>
      <c r="P344" s="115"/>
      <c r="Q344" s="115"/>
      <c r="R344" s="115"/>
      <c r="S344" s="115"/>
      <c r="T344" s="74">
        <f t="shared" si="220"/>
        <v>0</v>
      </c>
      <c r="U344" s="221" t="s">
        <v>976</v>
      </c>
      <c r="V344" s="221" t="s">
        <v>976</v>
      </c>
      <c r="W344" s="221" t="s">
        <v>976</v>
      </c>
      <c r="X344" s="221" t="s">
        <v>976</v>
      </c>
      <c r="Y344" s="221" t="s">
        <v>976</v>
      </c>
      <c r="Z344" s="221" t="s">
        <v>976</v>
      </c>
      <c r="AA344" s="95"/>
      <c r="AB344" s="95"/>
      <c r="AC344" s="95"/>
      <c r="AD344" s="95"/>
      <c r="AE344" s="95"/>
      <c r="AF344" s="95"/>
      <c r="AG344" s="74">
        <f t="shared" si="221"/>
        <v>0</v>
      </c>
      <c r="AH344" s="74">
        <f t="shared" si="218"/>
        <v>0</v>
      </c>
      <c r="AI344" s="342" t="s">
        <v>976</v>
      </c>
      <c r="AJ344" s="221" t="s">
        <v>976</v>
      </c>
      <c r="AK344" s="342" t="s">
        <v>976</v>
      </c>
      <c r="AL344" s="342" t="s">
        <v>976</v>
      </c>
      <c r="AM344" s="342" t="s">
        <v>976</v>
      </c>
      <c r="AN344" s="342" t="s">
        <v>976</v>
      </c>
      <c r="AO344" s="342" t="s">
        <v>976</v>
      </c>
    </row>
    <row r="345" spans="1:41" ht="42" x14ac:dyDescent="0.15">
      <c r="A345" s="225" t="s">
        <v>1519</v>
      </c>
      <c r="B345" s="101" t="s">
        <v>1666</v>
      </c>
      <c r="C345" s="226" t="s">
        <v>1614</v>
      </c>
      <c r="D345" s="273" t="s">
        <v>1615</v>
      </c>
      <c r="E345" s="115"/>
      <c r="F345" s="115"/>
      <c r="G345" s="115"/>
      <c r="H345" s="115"/>
      <c r="I345" s="74">
        <f t="shared" si="219"/>
        <v>0</v>
      </c>
      <c r="J345" s="221" t="s">
        <v>976</v>
      </c>
      <c r="K345" s="221" t="s">
        <v>976</v>
      </c>
      <c r="L345" s="221" t="s">
        <v>976</v>
      </c>
      <c r="M345" s="221" t="s">
        <v>976</v>
      </c>
      <c r="N345" s="221" t="s">
        <v>976</v>
      </c>
      <c r="O345" s="221" t="s">
        <v>976</v>
      </c>
      <c r="P345" s="115"/>
      <c r="Q345" s="115"/>
      <c r="R345" s="115"/>
      <c r="S345" s="115"/>
      <c r="T345" s="74">
        <f t="shared" si="220"/>
        <v>0</v>
      </c>
      <c r="U345" s="221" t="s">
        <v>976</v>
      </c>
      <c r="V345" s="221" t="s">
        <v>976</v>
      </c>
      <c r="W345" s="221" t="s">
        <v>976</v>
      </c>
      <c r="X345" s="221" t="s">
        <v>976</v>
      </c>
      <c r="Y345" s="221" t="s">
        <v>976</v>
      </c>
      <c r="Z345" s="221" t="s">
        <v>976</v>
      </c>
      <c r="AA345" s="95"/>
      <c r="AB345" s="95"/>
      <c r="AC345" s="95"/>
      <c r="AD345" s="95"/>
      <c r="AE345" s="95"/>
      <c r="AF345" s="95"/>
      <c r="AG345" s="74">
        <f t="shared" si="221"/>
        <v>0</v>
      </c>
      <c r="AH345" s="74">
        <f t="shared" si="218"/>
        <v>0</v>
      </c>
      <c r="AI345" s="342" t="s">
        <v>976</v>
      </c>
      <c r="AJ345" s="221" t="s">
        <v>976</v>
      </c>
      <c r="AK345" s="342" t="s">
        <v>976</v>
      </c>
      <c r="AL345" s="342" t="s">
        <v>976</v>
      </c>
      <c r="AM345" s="342" t="s">
        <v>976</v>
      </c>
      <c r="AN345" s="342" t="s">
        <v>976</v>
      </c>
      <c r="AO345" s="342" t="s">
        <v>976</v>
      </c>
    </row>
    <row r="346" spans="1:41" ht="31.5" x14ac:dyDescent="0.15">
      <c r="A346" s="225" t="s">
        <v>1520</v>
      </c>
      <c r="B346" s="101" t="s">
        <v>1667</v>
      </c>
      <c r="C346" s="226" t="s">
        <v>1616</v>
      </c>
      <c r="D346" s="273" t="s">
        <v>1617</v>
      </c>
      <c r="E346" s="115"/>
      <c r="F346" s="115"/>
      <c r="G346" s="115"/>
      <c r="H346" s="115"/>
      <c r="I346" s="74">
        <f t="shared" si="219"/>
        <v>0</v>
      </c>
      <c r="J346" s="221" t="s">
        <v>976</v>
      </c>
      <c r="K346" s="221" t="s">
        <v>976</v>
      </c>
      <c r="L346" s="221" t="s">
        <v>976</v>
      </c>
      <c r="M346" s="221" t="s">
        <v>976</v>
      </c>
      <c r="N346" s="221" t="s">
        <v>976</v>
      </c>
      <c r="O346" s="221" t="s">
        <v>976</v>
      </c>
      <c r="P346" s="115"/>
      <c r="Q346" s="115"/>
      <c r="R346" s="115"/>
      <c r="S346" s="115"/>
      <c r="T346" s="74">
        <f t="shared" si="220"/>
        <v>0</v>
      </c>
      <c r="U346" s="221" t="s">
        <v>976</v>
      </c>
      <c r="V346" s="221" t="s">
        <v>976</v>
      </c>
      <c r="W346" s="221" t="s">
        <v>976</v>
      </c>
      <c r="X346" s="221" t="s">
        <v>976</v>
      </c>
      <c r="Y346" s="221" t="s">
        <v>976</v>
      </c>
      <c r="Z346" s="221" t="s">
        <v>976</v>
      </c>
      <c r="AA346" s="95"/>
      <c r="AB346" s="95"/>
      <c r="AC346" s="95"/>
      <c r="AD346" s="95"/>
      <c r="AE346" s="95"/>
      <c r="AF346" s="95"/>
      <c r="AG346" s="74">
        <f t="shared" si="221"/>
        <v>0</v>
      </c>
      <c r="AH346" s="74">
        <f t="shared" si="218"/>
        <v>0</v>
      </c>
      <c r="AI346" s="342" t="s">
        <v>976</v>
      </c>
      <c r="AJ346" s="221" t="s">
        <v>976</v>
      </c>
      <c r="AK346" s="342" t="s">
        <v>976</v>
      </c>
      <c r="AL346" s="342" t="s">
        <v>976</v>
      </c>
      <c r="AM346" s="342" t="s">
        <v>976</v>
      </c>
      <c r="AN346" s="342" t="s">
        <v>976</v>
      </c>
      <c r="AO346" s="342" t="s">
        <v>976</v>
      </c>
    </row>
    <row r="347" spans="1:41" ht="21" x14ac:dyDescent="0.15">
      <c r="A347" s="225" t="s">
        <v>1521</v>
      </c>
      <c r="B347" s="101" t="s">
        <v>1668</v>
      </c>
      <c r="C347" s="226" t="s">
        <v>1618</v>
      </c>
      <c r="D347" s="273" t="s">
        <v>1619</v>
      </c>
      <c r="E347" s="115"/>
      <c r="F347" s="115"/>
      <c r="G347" s="115"/>
      <c r="H347" s="115"/>
      <c r="I347" s="74">
        <f t="shared" si="219"/>
        <v>0</v>
      </c>
      <c r="J347" s="221" t="s">
        <v>976</v>
      </c>
      <c r="K347" s="221" t="s">
        <v>976</v>
      </c>
      <c r="L347" s="221" t="s">
        <v>976</v>
      </c>
      <c r="M347" s="221" t="s">
        <v>976</v>
      </c>
      <c r="N347" s="221" t="s">
        <v>976</v>
      </c>
      <c r="O347" s="221" t="s">
        <v>976</v>
      </c>
      <c r="P347" s="115"/>
      <c r="Q347" s="115"/>
      <c r="R347" s="115"/>
      <c r="S347" s="115"/>
      <c r="T347" s="74">
        <f t="shared" si="220"/>
        <v>0</v>
      </c>
      <c r="U347" s="221" t="s">
        <v>976</v>
      </c>
      <c r="V347" s="221" t="s">
        <v>976</v>
      </c>
      <c r="W347" s="221" t="s">
        <v>976</v>
      </c>
      <c r="X347" s="221" t="s">
        <v>976</v>
      </c>
      <c r="Y347" s="221" t="s">
        <v>976</v>
      </c>
      <c r="Z347" s="221" t="s">
        <v>976</v>
      </c>
      <c r="AA347" s="95"/>
      <c r="AB347" s="95"/>
      <c r="AC347" s="95"/>
      <c r="AD347" s="95"/>
      <c r="AE347" s="95"/>
      <c r="AF347" s="95"/>
      <c r="AG347" s="74">
        <f t="shared" si="221"/>
        <v>0</v>
      </c>
      <c r="AH347" s="74">
        <f t="shared" si="218"/>
        <v>0</v>
      </c>
      <c r="AI347" s="342" t="s">
        <v>976</v>
      </c>
      <c r="AJ347" s="221" t="s">
        <v>976</v>
      </c>
      <c r="AK347" s="342" t="s">
        <v>976</v>
      </c>
      <c r="AL347" s="342" t="s">
        <v>976</v>
      </c>
      <c r="AM347" s="342" t="s">
        <v>976</v>
      </c>
      <c r="AN347" s="342" t="s">
        <v>976</v>
      </c>
      <c r="AO347" s="342" t="s">
        <v>976</v>
      </c>
    </row>
    <row r="348" spans="1:41" ht="31.5" x14ac:dyDescent="0.15">
      <c r="A348" s="82" t="s">
        <v>536</v>
      </c>
      <c r="B348" s="101" t="s">
        <v>397</v>
      </c>
      <c r="C348" s="226" t="s">
        <v>225</v>
      </c>
      <c r="D348" s="389" t="s">
        <v>226</v>
      </c>
      <c r="E348" s="115">
        <f>E349+E352+E353+E354+E355+E358+E361</f>
        <v>0</v>
      </c>
      <c r="F348" s="115">
        <f>F349+F352+F353+F354+F355+F358+F361</f>
        <v>0</v>
      </c>
      <c r="G348" s="115">
        <f>G349+G352+G353+G354+G355+G358+G361</f>
        <v>0</v>
      </c>
      <c r="H348" s="115">
        <f>H349+H352+H353+H354+H355+H358+H361</f>
        <v>0</v>
      </c>
      <c r="I348" s="74">
        <f t="shared" si="219"/>
        <v>0</v>
      </c>
      <c r="J348" s="115">
        <f t="shared" ref="J348:S348" si="222">J349+J352+J353+J354+J355+J358+J361</f>
        <v>0</v>
      </c>
      <c r="K348" s="115">
        <f>K349+K352+K353+K354+K355+K358+K361</f>
        <v>0</v>
      </c>
      <c r="L348" s="115">
        <f t="shared" si="222"/>
        <v>0</v>
      </c>
      <c r="M348" s="115">
        <f t="shared" si="222"/>
        <v>0</v>
      </c>
      <c r="N348" s="115">
        <f t="shared" si="222"/>
        <v>0</v>
      </c>
      <c r="O348" s="115">
        <f t="shared" si="222"/>
        <v>0</v>
      </c>
      <c r="P348" s="115">
        <f t="shared" si="222"/>
        <v>0</v>
      </c>
      <c r="Q348" s="115">
        <f t="shared" si="222"/>
        <v>0</v>
      </c>
      <c r="R348" s="115">
        <f t="shared" si="222"/>
        <v>0</v>
      </c>
      <c r="S348" s="115">
        <f t="shared" si="222"/>
        <v>0</v>
      </c>
      <c r="T348" s="74">
        <f t="shared" si="220"/>
        <v>0</v>
      </c>
      <c r="U348" s="115">
        <f t="shared" ref="U348:AF348" si="223">U349+U352+U353+U354+U355+U358+U361</f>
        <v>0</v>
      </c>
      <c r="V348" s="115">
        <f>V349+V352+V353+V354+V355+V358+V361</f>
        <v>0</v>
      </c>
      <c r="W348" s="115">
        <f t="shared" si="223"/>
        <v>0</v>
      </c>
      <c r="X348" s="115">
        <f t="shared" si="223"/>
        <v>0</v>
      </c>
      <c r="Y348" s="115">
        <f t="shared" si="223"/>
        <v>0</v>
      </c>
      <c r="Z348" s="115">
        <f t="shared" si="223"/>
        <v>0</v>
      </c>
      <c r="AA348" s="115">
        <f t="shared" si="223"/>
        <v>0</v>
      </c>
      <c r="AB348" s="115">
        <f t="shared" si="223"/>
        <v>0</v>
      </c>
      <c r="AC348" s="115">
        <f t="shared" si="223"/>
        <v>0</v>
      </c>
      <c r="AD348" s="115">
        <f t="shared" si="223"/>
        <v>0</v>
      </c>
      <c r="AE348" s="115">
        <f t="shared" si="223"/>
        <v>0</v>
      </c>
      <c r="AF348" s="115">
        <f t="shared" si="223"/>
        <v>0</v>
      </c>
      <c r="AG348" s="74">
        <f t="shared" si="221"/>
        <v>0</v>
      </c>
      <c r="AH348" s="74">
        <f t="shared" ref="AH348:AH363" si="224">IF(AD348&gt;0,AF348/AD348,0)</f>
        <v>0</v>
      </c>
      <c r="AI348" s="115">
        <f t="shared" ref="AI348:AO348" si="225">AI349+AI352+AI353+AI354+AI355+AI358+AI361</f>
        <v>0</v>
      </c>
      <c r="AJ348" s="115">
        <f>AJ349+AJ352+AJ353+AJ354+AJ355+AJ358+AJ361</f>
        <v>0</v>
      </c>
      <c r="AK348" s="115">
        <f t="shared" si="225"/>
        <v>0</v>
      </c>
      <c r="AL348" s="115">
        <f t="shared" si="225"/>
        <v>0</v>
      </c>
      <c r="AM348" s="115">
        <f t="shared" si="225"/>
        <v>0</v>
      </c>
      <c r="AN348" s="115">
        <f t="shared" si="225"/>
        <v>0</v>
      </c>
      <c r="AO348" s="115">
        <f t="shared" si="225"/>
        <v>0</v>
      </c>
    </row>
    <row r="349" spans="1:41" ht="63" x14ac:dyDescent="0.15">
      <c r="A349" s="63" t="s">
        <v>611</v>
      </c>
      <c r="B349" s="101" t="s">
        <v>398</v>
      </c>
      <c r="C349" s="226" t="s">
        <v>252</v>
      </c>
      <c r="D349" s="387" t="s">
        <v>543</v>
      </c>
      <c r="E349" s="115">
        <f>E350+E351</f>
        <v>0</v>
      </c>
      <c r="F349" s="115">
        <f>F350+F351</f>
        <v>0</v>
      </c>
      <c r="G349" s="115">
        <f>G350+G351</f>
        <v>0</v>
      </c>
      <c r="H349" s="115">
        <f>H350+H351</f>
        <v>0</v>
      </c>
      <c r="I349" s="74">
        <f t="shared" ref="I349:I363" si="226">IF(E349&gt;0,H349/E349,0)</f>
        <v>0</v>
      </c>
      <c r="J349" s="115">
        <f t="shared" ref="J349:S349" si="227">J350+J351</f>
        <v>0</v>
      </c>
      <c r="K349" s="115">
        <f>K350+K351</f>
        <v>0</v>
      </c>
      <c r="L349" s="115">
        <f t="shared" si="227"/>
        <v>0</v>
      </c>
      <c r="M349" s="115">
        <f t="shared" si="227"/>
        <v>0</v>
      </c>
      <c r="N349" s="115">
        <f t="shared" si="227"/>
        <v>0</v>
      </c>
      <c r="O349" s="115">
        <f t="shared" si="227"/>
        <v>0</v>
      </c>
      <c r="P349" s="115">
        <f t="shared" si="227"/>
        <v>0</v>
      </c>
      <c r="Q349" s="115">
        <f t="shared" si="227"/>
        <v>0</v>
      </c>
      <c r="R349" s="115">
        <f t="shared" si="227"/>
        <v>0</v>
      </c>
      <c r="S349" s="115">
        <f t="shared" si="227"/>
        <v>0</v>
      </c>
      <c r="T349" s="74">
        <f t="shared" ref="T349:T363" si="228">IF(P349&gt;0,S349/P349,0)</f>
        <v>0</v>
      </c>
      <c r="U349" s="115">
        <f t="shared" ref="U349:AF349" si="229">U350+U351</f>
        <v>0</v>
      </c>
      <c r="V349" s="115">
        <f>V350+V351</f>
        <v>0</v>
      </c>
      <c r="W349" s="115">
        <f t="shared" si="229"/>
        <v>0</v>
      </c>
      <c r="X349" s="115">
        <f t="shared" si="229"/>
        <v>0</v>
      </c>
      <c r="Y349" s="115">
        <f t="shared" si="229"/>
        <v>0</v>
      </c>
      <c r="Z349" s="115">
        <f t="shared" si="229"/>
        <v>0</v>
      </c>
      <c r="AA349" s="115">
        <f t="shared" si="229"/>
        <v>0</v>
      </c>
      <c r="AB349" s="115">
        <f t="shared" si="229"/>
        <v>0</v>
      </c>
      <c r="AC349" s="115">
        <f t="shared" si="229"/>
        <v>0</v>
      </c>
      <c r="AD349" s="115">
        <f t="shared" si="229"/>
        <v>0</v>
      </c>
      <c r="AE349" s="115">
        <f t="shared" si="229"/>
        <v>0</v>
      </c>
      <c r="AF349" s="115">
        <f t="shared" si="229"/>
        <v>0</v>
      </c>
      <c r="AG349" s="74">
        <f t="shared" si="221"/>
        <v>0</v>
      </c>
      <c r="AH349" s="74">
        <f t="shared" si="224"/>
        <v>0</v>
      </c>
      <c r="AI349" s="115">
        <f t="shared" ref="AI349:AO349" si="230">AI350+AI351</f>
        <v>0</v>
      </c>
      <c r="AJ349" s="115">
        <f>AJ350+AJ351</f>
        <v>0</v>
      </c>
      <c r="AK349" s="115">
        <f t="shared" si="230"/>
        <v>0</v>
      </c>
      <c r="AL349" s="115">
        <f t="shared" si="230"/>
        <v>0</v>
      </c>
      <c r="AM349" s="115">
        <f t="shared" si="230"/>
        <v>0</v>
      </c>
      <c r="AN349" s="115">
        <f t="shared" si="230"/>
        <v>0</v>
      </c>
      <c r="AO349" s="115">
        <f t="shared" si="230"/>
        <v>0</v>
      </c>
    </row>
    <row r="350" spans="1:41" ht="12" customHeight="1" x14ac:dyDescent="0.15">
      <c r="A350" s="63" t="s">
        <v>537</v>
      </c>
      <c r="B350" s="101" t="s">
        <v>541</v>
      </c>
      <c r="C350" s="226" t="s">
        <v>539</v>
      </c>
      <c r="D350" s="387" t="s">
        <v>544</v>
      </c>
      <c r="E350" s="115"/>
      <c r="F350" s="115"/>
      <c r="G350" s="115"/>
      <c r="H350" s="115"/>
      <c r="I350" s="74">
        <f t="shared" si="226"/>
        <v>0</v>
      </c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74">
        <f t="shared" si="228"/>
        <v>0</v>
      </c>
      <c r="U350" s="115"/>
      <c r="V350" s="115"/>
      <c r="W350" s="115"/>
      <c r="X350" s="115"/>
      <c r="Y350" s="115"/>
      <c r="Z350" s="115"/>
      <c r="AA350" s="95"/>
      <c r="AB350" s="95"/>
      <c r="AC350" s="95"/>
      <c r="AD350" s="95"/>
      <c r="AE350" s="95"/>
      <c r="AF350" s="95"/>
      <c r="AG350" s="74">
        <f t="shared" si="221"/>
        <v>0</v>
      </c>
      <c r="AH350" s="74">
        <f t="shared" si="224"/>
        <v>0</v>
      </c>
      <c r="AI350" s="95"/>
      <c r="AJ350" s="115"/>
      <c r="AK350" s="95"/>
      <c r="AL350" s="95"/>
      <c r="AM350" s="95"/>
      <c r="AN350" s="95"/>
      <c r="AO350" s="95"/>
    </row>
    <row r="351" spans="1:41" s="320" customFormat="1" x14ac:dyDescent="0.15">
      <c r="A351" s="63" t="s">
        <v>1877</v>
      </c>
      <c r="B351" s="101" t="s">
        <v>2016</v>
      </c>
      <c r="C351" s="226" t="s">
        <v>2017</v>
      </c>
      <c r="D351" s="272"/>
      <c r="E351" s="115"/>
      <c r="F351" s="115"/>
      <c r="G351" s="115"/>
      <c r="H351" s="115"/>
      <c r="I351" s="74">
        <f t="shared" si="226"/>
        <v>0</v>
      </c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74">
        <f t="shared" si="228"/>
        <v>0</v>
      </c>
      <c r="U351" s="115"/>
      <c r="V351" s="115"/>
      <c r="W351" s="115"/>
      <c r="X351" s="115"/>
      <c r="Y351" s="115"/>
      <c r="Z351" s="115"/>
      <c r="AA351" s="95"/>
      <c r="AB351" s="95"/>
      <c r="AC351" s="95"/>
      <c r="AD351" s="95"/>
      <c r="AE351" s="95"/>
      <c r="AF351" s="95"/>
      <c r="AG351" s="74">
        <f t="shared" si="221"/>
        <v>0</v>
      </c>
      <c r="AH351" s="74">
        <f t="shared" si="224"/>
        <v>0</v>
      </c>
      <c r="AI351" s="95"/>
      <c r="AJ351" s="115"/>
      <c r="AK351" s="95"/>
      <c r="AL351" s="95"/>
      <c r="AM351" s="95"/>
      <c r="AN351" s="95"/>
      <c r="AO351" s="95"/>
    </row>
    <row r="352" spans="1:41" s="52" customFormat="1" ht="12" customHeight="1" x14ac:dyDescent="0.15">
      <c r="A352" s="343" t="s">
        <v>1418</v>
      </c>
      <c r="B352" s="101" t="s">
        <v>399</v>
      </c>
      <c r="C352" s="226" t="s">
        <v>253</v>
      </c>
      <c r="D352" s="390" t="s">
        <v>1417</v>
      </c>
      <c r="E352" s="115"/>
      <c r="F352" s="115"/>
      <c r="G352" s="115"/>
      <c r="H352" s="115"/>
      <c r="I352" s="74">
        <f t="shared" si="226"/>
        <v>0</v>
      </c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74">
        <f t="shared" si="228"/>
        <v>0</v>
      </c>
      <c r="U352" s="115"/>
      <c r="V352" s="115"/>
      <c r="W352" s="115"/>
      <c r="X352" s="115"/>
      <c r="Y352" s="115"/>
      <c r="Z352" s="115"/>
      <c r="AA352" s="95"/>
      <c r="AB352" s="95"/>
      <c r="AC352" s="95"/>
      <c r="AD352" s="95"/>
      <c r="AE352" s="95"/>
      <c r="AF352" s="95"/>
      <c r="AG352" s="74">
        <f t="shared" si="221"/>
        <v>0</v>
      </c>
      <c r="AH352" s="74">
        <f t="shared" si="224"/>
        <v>0</v>
      </c>
      <c r="AI352" s="95"/>
      <c r="AJ352" s="115"/>
      <c r="AK352" s="95"/>
      <c r="AL352" s="95"/>
      <c r="AM352" s="95"/>
      <c r="AN352" s="95"/>
      <c r="AO352" s="95"/>
    </row>
    <row r="353" spans="1:41" x14ac:dyDescent="0.15">
      <c r="A353" s="63" t="s">
        <v>1143</v>
      </c>
      <c r="B353" s="153" t="s">
        <v>542</v>
      </c>
      <c r="C353" s="226" t="s">
        <v>540</v>
      </c>
      <c r="D353" s="272" t="s">
        <v>545</v>
      </c>
      <c r="E353" s="115"/>
      <c r="F353" s="115"/>
      <c r="G353" s="115"/>
      <c r="H353" s="115"/>
      <c r="I353" s="74">
        <f t="shared" si="226"/>
        <v>0</v>
      </c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74">
        <f t="shared" si="228"/>
        <v>0</v>
      </c>
      <c r="U353" s="115"/>
      <c r="V353" s="115"/>
      <c r="W353" s="115"/>
      <c r="X353" s="115"/>
      <c r="Y353" s="115"/>
      <c r="Z353" s="115"/>
      <c r="AA353" s="95"/>
      <c r="AB353" s="95"/>
      <c r="AC353" s="95"/>
      <c r="AD353" s="95"/>
      <c r="AE353" s="95"/>
      <c r="AF353" s="95"/>
      <c r="AG353" s="74">
        <f t="shared" si="221"/>
        <v>0</v>
      </c>
      <c r="AH353" s="74">
        <f t="shared" si="224"/>
        <v>0</v>
      </c>
      <c r="AI353" s="95"/>
      <c r="AJ353" s="115"/>
      <c r="AK353" s="95"/>
      <c r="AL353" s="95"/>
      <c r="AM353" s="95"/>
      <c r="AN353" s="95"/>
      <c r="AO353" s="95"/>
    </row>
    <row r="354" spans="1:41" x14ac:dyDescent="0.15">
      <c r="A354" s="63" t="s">
        <v>538</v>
      </c>
      <c r="B354" s="153" t="s">
        <v>94</v>
      </c>
      <c r="C354" s="226" t="s">
        <v>93</v>
      </c>
      <c r="D354" s="387" t="s">
        <v>546</v>
      </c>
      <c r="E354" s="115"/>
      <c r="F354" s="115"/>
      <c r="G354" s="115"/>
      <c r="H354" s="115"/>
      <c r="I354" s="74">
        <f t="shared" si="226"/>
        <v>0</v>
      </c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74">
        <f t="shared" si="228"/>
        <v>0</v>
      </c>
      <c r="U354" s="115"/>
      <c r="V354" s="115"/>
      <c r="W354" s="115"/>
      <c r="X354" s="115"/>
      <c r="Y354" s="115"/>
      <c r="Z354" s="115"/>
      <c r="AA354" s="95"/>
      <c r="AB354" s="95"/>
      <c r="AC354" s="95"/>
      <c r="AD354" s="95"/>
      <c r="AE354" s="95"/>
      <c r="AF354" s="95"/>
      <c r="AG354" s="74">
        <f t="shared" si="221"/>
        <v>0</v>
      </c>
      <c r="AH354" s="74">
        <f t="shared" si="224"/>
        <v>0</v>
      </c>
      <c r="AI354" s="95"/>
      <c r="AJ354" s="115"/>
      <c r="AK354" s="95"/>
      <c r="AL354" s="95"/>
      <c r="AM354" s="95"/>
      <c r="AN354" s="95"/>
      <c r="AO354" s="95"/>
    </row>
    <row r="355" spans="1:41" ht="22.5" customHeight="1" x14ac:dyDescent="0.15">
      <c r="A355" s="63" t="s">
        <v>1252</v>
      </c>
      <c r="B355" s="153" t="s">
        <v>1254</v>
      </c>
      <c r="C355" s="226" t="s">
        <v>1255</v>
      </c>
      <c r="D355" s="387" t="s">
        <v>1256</v>
      </c>
      <c r="E355" s="115">
        <f>E356+E357</f>
        <v>0</v>
      </c>
      <c r="F355" s="115">
        <f>F356+F357</f>
        <v>0</v>
      </c>
      <c r="G355" s="115">
        <f>G356+G357</f>
        <v>0</v>
      </c>
      <c r="H355" s="115">
        <f>H356+H357</f>
        <v>0</v>
      </c>
      <c r="I355" s="74">
        <f t="shared" si="226"/>
        <v>0</v>
      </c>
      <c r="J355" s="115">
        <f t="shared" ref="J355:S355" si="231">J356+J357</f>
        <v>0</v>
      </c>
      <c r="K355" s="115">
        <f>K356+K357</f>
        <v>0</v>
      </c>
      <c r="L355" s="115">
        <f t="shared" si="231"/>
        <v>0</v>
      </c>
      <c r="M355" s="115">
        <f t="shared" si="231"/>
        <v>0</v>
      </c>
      <c r="N355" s="115">
        <f t="shared" si="231"/>
        <v>0</v>
      </c>
      <c r="O355" s="115">
        <f t="shared" si="231"/>
        <v>0</v>
      </c>
      <c r="P355" s="115">
        <f t="shared" si="231"/>
        <v>0</v>
      </c>
      <c r="Q355" s="115">
        <f t="shared" si="231"/>
        <v>0</v>
      </c>
      <c r="R355" s="115">
        <f t="shared" si="231"/>
        <v>0</v>
      </c>
      <c r="S355" s="115">
        <f t="shared" si="231"/>
        <v>0</v>
      </c>
      <c r="T355" s="74">
        <f t="shared" si="228"/>
        <v>0</v>
      </c>
      <c r="U355" s="115">
        <f t="shared" ref="U355:AF355" si="232">U356+U357</f>
        <v>0</v>
      </c>
      <c r="V355" s="115">
        <f>V356+V357</f>
        <v>0</v>
      </c>
      <c r="W355" s="115">
        <f t="shared" si="232"/>
        <v>0</v>
      </c>
      <c r="X355" s="115">
        <f t="shared" si="232"/>
        <v>0</v>
      </c>
      <c r="Y355" s="115">
        <f t="shared" si="232"/>
        <v>0</v>
      </c>
      <c r="Z355" s="115">
        <f t="shared" si="232"/>
        <v>0</v>
      </c>
      <c r="AA355" s="115">
        <f t="shared" si="232"/>
        <v>0</v>
      </c>
      <c r="AB355" s="115">
        <f t="shared" si="232"/>
        <v>0</v>
      </c>
      <c r="AC355" s="115">
        <f t="shared" si="232"/>
        <v>0</v>
      </c>
      <c r="AD355" s="115">
        <f t="shared" si="232"/>
        <v>0</v>
      </c>
      <c r="AE355" s="115">
        <f t="shared" si="232"/>
        <v>0</v>
      </c>
      <c r="AF355" s="115">
        <f t="shared" si="232"/>
        <v>0</v>
      </c>
      <c r="AG355" s="74">
        <f t="shared" si="221"/>
        <v>0</v>
      </c>
      <c r="AH355" s="74">
        <f t="shared" si="224"/>
        <v>0</v>
      </c>
      <c r="AI355" s="115">
        <f t="shared" ref="AI355:AO355" si="233">AI356+AI357</f>
        <v>0</v>
      </c>
      <c r="AJ355" s="115">
        <f>AJ356+AJ357</f>
        <v>0</v>
      </c>
      <c r="AK355" s="115">
        <f t="shared" si="233"/>
        <v>0</v>
      </c>
      <c r="AL355" s="115">
        <f t="shared" si="233"/>
        <v>0</v>
      </c>
      <c r="AM355" s="115">
        <f t="shared" si="233"/>
        <v>0</v>
      </c>
      <c r="AN355" s="115">
        <f t="shared" si="233"/>
        <v>0</v>
      </c>
      <c r="AO355" s="115">
        <f t="shared" si="233"/>
        <v>0</v>
      </c>
    </row>
    <row r="356" spans="1:41" s="194" customFormat="1" x14ac:dyDescent="0.15">
      <c r="A356" s="63" t="s">
        <v>1257</v>
      </c>
      <c r="B356" s="153" t="s">
        <v>1352</v>
      </c>
      <c r="C356" s="226" t="s">
        <v>1353</v>
      </c>
      <c r="D356" s="387" t="s">
        <v>1258</v>
      </c>
      <c r="E356" s="115"/>
      <c r="F356" s="115"/>
      <c r="G356" s="115"/>
      <c r="H356" s="115"/>
      <c r="I356" s="74">
        <f t="shared" si="226"/>
        <v>0</v>
      </c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74">
        <f t="shared" si="228"/>
        <v>0</v>
      </c>
      <c r="U356" s="115"/>
      <c r="V356" s="115"/>
      <c r="W356" s="115"/>
      <c r="X356" s="115"/>
      <c r="Y356" s="115"/>
      <c r="Z356" s="115"/>
      <c r="AA356" s="95"/>
      <c r="AB356" s="95"/>
      <c r="AC356" s="95"/>
      <c r="AD356" s="95"/>
      <c r="AE356" s="95"/>
      <c r="AF356" s="95"/>
      <c r="AG356" s="74">
        <f t="shared" si="221"/>
        <v>0</v>
      </c>
      <c r="AH356" s="74">
        <f t="shared" si="224"/>
        <v>0</v>
      </c>
      <c r="AI356" s="95"/>
      <c r="AJ356" s="115"/>
      <c r="AK356" s="95"/>
      <c r="AL356" s="95"/>
      <c r="AM356" s="95"/>
      <c r="AN356" s="95"/>
      <c r="AO356" s="95"/>
    </row>
    <row r="357" spans="1:41" s="320" customFormat="1" x14ac:dyDescent="0.15">
      <c r="A357" s="63" t="s">
        <v>1878</v>
      </c>
      <c r="B357" s="153" t="s">
        <v>2018</v>
      </c>
      <c r="C357" s="226" t="s">
        <v>2019</v>
      </c>
      <c r="D357" s="272"/>
      <c r="E357" s="115"/>
      <c r="F357" s="115"/>
      <c r="G357" s="115"/>
      <c r="H357" s="115"/>
      <c r="I357" s="74">
        <f t="shared" si="226"/>
        <v>0</v>
      </c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74">
        <f t="shared" si="228"/>
        <v>0</v>
      </c>
      <c r="U357" s="115"/>
      <c r="V357" s="115"/>
      <c r="W357" s="115"/>
      <c r="X357" s="115"/>
      <c r="Y357" s="115"/>
      <c r="Z357" s="115"/>
      <c r="AA357" s="95"/>
      <c r="AB357" s="95"/>
      <c r="AC357" s="95"/>
      <c r="AD357" s="95"/>
      <c r="AE357" s="95"/>
      <c r="AF357" s="95"/>
      <c r="AG357" s="74">
        <f t="shared" si="221"/>
        <v>0</v>
      </c>
      <c r="AH357" s="74">
        <f t="shared" si="224"/>
        <v>0</v>
      </c>
      <c r="AI357" s="95"/>
      <c r="AJ357" s="115"/>
      <c r="AK357" s="95"/>
      <c r="AL357" s="95"/>
      <c r="AM357" s="95"/>
      <c r="AN357" s="95"/>
      <c r="AO357" s="95"/>
    </row>
    <row r="358" spans="1:41" s="194" customFormat="1" ht="21" customHeight="1" x14ac:dyDescent="0.15">
      <c r="A358" s="63" t="s">
        <v>1253</v>
      </c>
      <c r="B358" s="153" t="s">
        <v>1419</v>
      </c>
      <c r="C358" s="226" t="s">
        <v>1420</v>
      </c>
      <c r="D358" s="387" t="s">
        <v>1259</v>
      </c>
      <c r="E358" s="115">
        <f>E359+E360</f>
        <v>0</v>
      </c>
      <c r="F358" s="115">
        <f>F359+F360</f>
        <v>0</v>
      </c>
      <c r="G358" s="115">
        <f>G359+G360</f>
        <v>0</v>
      </c>
      <c r="H358" s="115">
        <f>H359+H360</f>
        <v>0</v>
      </c>
      <c r="I358" s="74">
        <f t="shared" si="226"/>
        <v>0</v>
      </c>
      <c r="J358" s="115">
        <f t="shared" ref="J358:S358" si="234">J359+J360</f>
        <v>0</v>
      </c>
      <c r="K358" s="115">
        <f>K359+K360</f>
        <v>0</v>
      </c>
      <c r="L358" s="115">
        <f t="shared" si="234"/>
        <v>0</v>
      </c>
      <c r="M358" s="115">
        <f t="shared" si="234"/>
        <v>0</v>
      </c>
      <c r="N358" s="115">
        <f t="shared" si="234"/>
        <v>0</v>
      </c>
      <c r="O358" s="115">
        <f t="shared" si="234"/>
        <v>0</v>
      </c>
      <c r="P358" s="115">
        <f t="shared" si="234"/>
        <v>0</v>
      </c>
      <c r="Q358" s="115">
        <f t="shared" si="234"/>
        <v>0</v>
      </c>
      <c r="R358" s="115">
        <f t="shared" si="234"/>
        <v>0</v>
      </c>
      <c r="S358" s="115">
        <f t="shared" si="234"/>
        <v>0</v>
      </c>
      <c r="T358" s="74">
        <f t="shared" si="228"/>
        <v>0</v>
      </c>
      <c r="U358" s="115">
        <f t="shared" ref="U358:AF358" si="235">U359+U360</f>
        <v>0</v>
      </c>
      <c r="V358" s="115">
        <f>V359+V360</f>
        <v>0</v>
      </c>
      <c r="W358" s="115">
        <f t="shared" si="235"/>
        <v>0</v>
      </c>
      <c r="X358" s="115">
        <f t="shared" si="235"/>
        <v>0</v>
      </c>
      <c r="Y358" s="115">
        <f t="shared" si="235"/>
        <v>0</v>
      </c>
      <c r="Z358" s="115">
        <f t="shared" si="235"/>
        <v>0</v>
      </c>
      <c r="AA358" s="115">
        <f t="shared" si="235"/>
        <v>0</v>
      </c>
      <c r="AB358" s="115">
        <f t="shared" si="235"/>
        <v>0</v>
      </c>
      <c r="AC358" s="115">
        <f t="shared" si="235"/>
        <v>0</v>
      </c>
      <c r="AD358" s="115">
        <f t="shared" si="235"/>
        <v>0</v>
      </c>
      <c r="AE358" s="115">
        <f t="shared" si="235"/>
        <v>0</v>
      </c>
      <c r="AF358" s="115">
        <f t="shared" si="235"/>
        <v>0</v>
      </c>
      <c r="AG358" s="74">
        <f t="shared" si="221"/>
        <v>0</v>
      </c>
      <c r="AH358" s="74">
        <f t="shared" si="224"/>
        <v>0</v>
      </c>
      <c r="AI358" s="115">
        <f t="shared" ref="AI358:AO358" si="236">AI359+AI360</f>
        <v>0</v>
      </c>
      <c r="AJ358" s="115">
        <f>AJ359+AJ360</f>
        <v>0</v>
      </c>
      <c r="AK358" s="115">
        <f t="shared" si="236"/>
        <v>0</v>
      </c>
      <c r="AL358" s="115">
        <f t="shared" si="236"/>
        <v>0</v>
      </c>
      <c r="AM358" s="115">
        <f t="shared" si="236"/>
        <v>0</v>
      </c>
      <c r="AN358" s="115">
        <f t="shared" si="236"/>
        <v>0</v>
      </c>
      <c r="AO358" s="115">
        <f t="shared" si="236"/>
        <v>0</v>
      </c>
    </row>
    <row r="359" spans="1:41" ht="12" customHeight="1" x14ac:dyDescent="0.15">
      <c r="A359" s="63" t="s">
        <v>1314</v>
      </c>
      <c r="B359" s="153" t="s">
        <v>1421</v>
      </c>
      <c r="C359" s="226" t="s">
        <v>1422</v>
      </c>
      <c r="D359" s="387" t="s">
        <v>95</v>
      </c>
      <c r="E359" s="115"/>
      <c r="F359" s="115"/>
      <c r="G359" s="115"/>
      <c r="H359" s="115"/>
      <c r="I359" s="74">
        <f t="shared" si="226"/>
        <v>0</v>
      </c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74">
        <f t="shared" si="228"/>
        <v>0</v>
      </c>
      <c r="U359" s="115"/>
      <c r="V359" s="115"/>
      <c r="W359" s="115"/>
      <c r="X359" s="115"/>
      <c r="Y359" s="115"/>
      <c r="Z359" s="115"/>
      <c r="AA359" s="95"/>
      <c r="AB359" s="95"/>
      <c r="AC359" s="95"/>
      <c r="AD359" s="95"/>
      <c r="AE359" s="95"/>
      <c r="AF359" s="95"/>
      <c r="AG359" s="74">
        <f t="shared" si="221"/>
        <v>0</v>
      </c>
      <c r="AH359" s="74">
        <f t="shared" si="224"/>
        <v>0</v>
      </c>
      <c r="AI359" s="95"/>
      <c r="AJ359" s="115"/>
      <c r="AK359" s="95"/>
      <c r="AL359" s="95"/>
      <c r="AM359" s="95"/>
      <c r="AN359" s="95"/>
      <c r="AO359" s="95"/>
    </row>
    <row r="360" spans="1:41" s="320" customFormat="1" x14ac:dyDescent="0.15">
      <c r="A360" s="63" t="s">
        <v>1879</v>
      </c>
      <c r="B360" s="153" t="s">
        <v>2020</v>
      </c>
      <c r="C360" s="226" t="s">
        <v>2022</v>
      </c>
      <c r="D360" s="272"/>
      <c r="E360" s="115"/>
      <c r="F360" s="115"/>
      <c r="G360" s="115"/>
      <c r="H360" s="115"/>
      <c r="I360" s="74">
        <f t="shared" si="226"/>
        <v>0</v>
      </c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74">
        <f t="shared" si="228"/>
        <v>0</v>
      </c>
      <c r="U360" s="115"/>
      <c r="V360" s="115"/>
      <c r="W360" s="115"/>
      <c r="X360" s="115"/>
      <c r="Y360" s="115"/>
      <c r="Z360" s="115"/>
      <c r="AA360" s="95"/>
      <c r="AB360" s="95"/>
      <c r="AC360" s="95"/>
      <c r="AD360" s="95"/>
      <c r="AE360" s="95"/>
      <c r="AF360" s="95"/>
      <c r="AG360" s="74">
        <f t="shared" si="221"/>
        <v>0</v>
      </c>
      <c r="AH360" s="74">
        <f t="shared" si="224"/>
        <v>0</v>
      </c>
      <c r="AI360" s="95"/>
      <c r="AJ360" s="115"/>
      <c r="AK360" s="95"/>
      <c r="AL360" s="95"/>
      <c r="AM360" s="95"/>
      <c r="AN360" s="95"/>
      <c r="AO360" s="95"/>
    </row>
    <row r="361" spans="1:41" s="320" customFormat="1" x14ac:dyDescent="0.15">
      <c r="A361" s="63" t="s">
        <v>1876</v>
      </c>
      <c r="B361" s="153" t="s">
        <v>2021</v>
      </c>
      <c r="C361" s="226" t="s">
        <v>2023</v>
      </c>
      <c r="D361" s="272"/>
      <c r="E361" s="115"/>
      <c r="F361" s="115"/>
      <c r="G361" s="115"/>
      <c r="H361" s="115"/>
      <c r="I361" s="74">
        <f t="shared" si="226"/>
        <v>0</v>
      </c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74">
        <f t="shared" si="228"/>
        <v>0</v>
      </c>
      <c r="U361" s="115"/>
      <c r="V361" s="115"/>
      <c r="W361" s="115"/>
      <c r="X361" s="115"/>
      <c r="Y361" s="115"/>
      <c r="Z361" s="115"/>
      <c r="AA361" s="95"/>
      <c r="AB361" s="95"/>
      <c r="AC361" s="95"/>
      <c r="AD361" s="95"/>
      <c r="AE361" s="95"/>
      <c r="AF361" s="95"/>
      <c r="AG361" s="74">
        <f t="shared" si="221"/>
        <v>0</v>
      </c>
      <c r="AH361" s="74">
        <f t="shared" si="224"/>
        <v>0</v>
      </c>
      <c r="AI361" s="95"/>
      <c r="AJ361" s="115"/>
      <c r="AK361" s="95"/>
      <c r="AL361" s="95"/>
      <c r="AM361" s="95"/>
      <c r="AN361" s="95"/>
      <c r="AO361" s="95"/>
    </row>
    <row r="362" spans="1:41" s="320" customFormat="1" x14ac:dyDescent="0.15">
      <c r="A362" s="397" t="s">
        <v>2093</v>
      </c>
      <c r="B362" s="384" t="s">
        <v>2096</v>
      </c>
      <c r="C362" s="398" t="s">
        <v>227</v>
      </c>
      <c r="D362" s="399" t="s">
        <v>2094</v>
      </c>
      <c r="E362" s="115"/>
      <c r="F362" s="115"/>
      <c r="G362" s="115"/>
      <c r="H362" s="115"/>
      <c r="I362" s="74">
        <f t="shared" si="226"/>
        <v>0</v>
      </c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74">
        <f t="shared" si="228"/>
        <v>0</v>
      </c>
      <c r="U362" s="115"/>
      <c r="V362" s="115"/>
      <c r="W362" s="115"/>
      <c r="X362" s="115"/>
      <c r="Y362" s="115"/>
      <c r="Z362" s="115"/>
      <c r="AA362" s="95"/>
      <c r="AB362" s="95"/>
      <c r="AC362" s="95"/>
      <c r="AD362" s="95"/>
      <c r="AE362" s="95"/>
      <c r="AF362" s="95"/>
      <c r="AG362" s="74">
        <f t="shared" si="221"/>
        <v>0</v>
      </c>
      <c r="AH362" s="74">
        <f t="shared" si="224"/>
        <v>0</v>
      </c>
      <c r="AI362" s="95"/>
      <c r="AJ362" s="115"/>
      <c r="AK362" s="95"/>
      <c r="AL362" s="95"/>
      <c r="AM362" s="95"/>
      <c r="AN362" s="95"/>
      <c r="AO362" s="95"/>
    </row>
    <row r="363" spans="1:41" ht="31.5" x14ac:dyDescent="0.15">
      <c r="A363" s="82" t="s">
        <v>1423</v>
      </c>
      <c r="B363" s="101" t="s">
        <v>400</v>
      </c>
      <c r="C363" s="226" t="s">
        <v>2095</v>
      </c>
      <c r="D363" s="389" t="s">
        <v>228</v>
      </c>
      <c r="E363" s="115"/>
      <c r="F363" s="115"/>
      <c r="G363" s="115"/>
      <c r="H363" s="115"/>
      <c r="I363" s="74">
        <f t="shared" si="226"/>
        <v>0</v>
      </c>
      <c r="J363" s="115" t="s">
        <v>976</v>
      </c>
      <c r="K363" s="115" t="s">
        <v>976</v>
      </c>
      <c r="L363" s="115" t="s">
        <v>976</v>
      </c>
      <c r="M363" s="115" t="s">
        <v>976</v>
      </c>
      <c r="N363" s="115" t="s">
        <v>976</v>
      </c>
      <c r="O363" s="115" t="s">
        <v>976</v>
      </c>
      <c r="P363" s="115"/>
      <c r="Q363" s="115"/>
      <c r="R363" s="115"/>
      <c r="S363" s="115"/>
      <c r="T363" s="74">
        <f t="shared" si="228"/>
        <v>0</v>
      </c>
      <c r="U363" s="115" t="s">
        <v>976</v>
      </c>
      <c r="V363" s="115" t="s">
        <v>976</v>
      </c>
      <c r="W363" s="115" t="s">
        <v>976</v>
      </c>
      <c r="X363" s="115" t="s">
        <v>976</v>
      </c>
      <c r="Y363" s="115" t="s">
        <v>976</v>
      </c>
      <c r="Z363" s="115" t="s">
        <v>976</v>
      </c>
      <c r="AA363" s="95"/>
      <c r="AB363" s="95"/>
      <c r="AC363" s="95"/>
      <c r="AD363" s="95"/>
      <c r="AE363" s="115"/>
      <c r="AF363" s="115"/>
      <c r="AG363" s="74">
        <f t="shared" si="221"/>
        <v>0</v>
      </c>
      <c r="AH363" s="74">
        <f t="shared" si="224"/>
        <v>0</v>
      </c>
      <c r="AI363" s="115" t="s">
        <v>976</v>
      </c>
      <c r="AJ363" s="115" t="s">
        <v>976</v>
      </c>
      <c r="AK363" s="115" t="s">
        <v>976</v>
      </c>
      <c r="AL363" s="115" t="s">
        <v>976</v>
      </c>
      <c r="AM363" s="115" t="s">
        <v>976</v>
      </c>
      <c r="AN363" s="115" t="s">
        <v>976</v>
      </c>
      <c r="AO363" s="115" t="s">
        <v>976</v>
      </c>
    </row>
    <row r="364" spans="1:41" x14ac:dyDescent="0.15">
      <c r="A364" s="285"/>
      <c r="B364" s="166"/>
      <c r="C364" s="286"/>
      <c r="D364" s="137"/>
      <c r="E364" s="287"/>
      <c r="F364" s="287"/>
      <c r="G364" s="287"/>
      <c r="H364" s="287"/>
      <c r="I364" s="288"/>
      <c r="J364" s="287"/>
      <c r="K364" s="287"/>
      <c r="L364" s="287"/>
      <c r="M364" s="287"/>
      <c r="N364" s="287"/>
      <c r="O364" s="287"/>
      <c r="P364" s="287"/>
      <c r="Q364" s="287"/>
      <c r="R364" s="287"/>
      <c r="S364" s="287"/>
      <c r="T364" s="288"/>
      <c r="U364" s="287"/>
      <c r="V364" s="287"/>
      <c r="W364" s="287"/>
      <c r="X364" s="287"/>
      <c r="Y364" s="287"/>
      <c r="Z364" s="287"/>
      <c r="AA364" s="187"/>
      <c r="AB364" s="187"/>
      <c r="AC364" s="187"/>
      <c r="AD364" s="187"/>
      <c r="AE364" s="287"/>
      <c r="AF364" s="287"/>
      <c r="AG364" s="288"/>
      <c r="AH364" s="288"/>
      <c r="AI364" s="287"/>
      <c r="AJ364" s="287"/>
      <c r="AK364" s="287"/>
      <c r="AL364" s="287"/>
      <c r="AM364" s="287"/>
      <c r="AN364" s="287"/>
      <c r="AO364" s="287"/>
    </row>
    <row r="365" spans="1:41" s="62" customFormat="1" x14ac:dyDescent="0.15">
      <c r="A365" s="156" t="s">
        <v>102</v>
      </c>
      <c r="B365" s="155"/>
      <c r="C365" s="195"/>
      <c r="D365" s="196"/>
      <c r="E365" s="196"/>
      <c r="F365" s="196"/>
      <c r="G365" s="196"/>
      <c r="H365" s="196"/>
      <c r="I365" s="196"/>
      <c r="J365" s="196"/>
      <c r="K365" s="196"/>
      <c r="L365" s="196"/>
      <c r="M365" s="196"/>
      <c r="N365" s="196"/>
      <c r="O365" s="196"/>
      <c r="P365" s="196"/>
      <c r="Q365" s="196"/>
      <c r="R365" s="196"/>
      <c r="S365" s="196"/>
      <c r="T365" s="196"/>
      <c r="U365" s="196"/>
      <c r="V365" s="196"/>
      <c r="W365" s="196"/>
      <c r="X365" s="196"/>
      <c r="Y365" s="196"/>
      <c r="Z365" s="196"/>
    </row>
    <row r="366" spans="1:41" x14ac:dyDescent="0.15">
      <c r="B366" s="414"/>
      <c r="C366" s="197"/>
      <c r="D366" s="198"/>
      <c r="E366" s="198"/>
      <c r="F366" s="198"/>
      <c r="G366" s="198"/>
      <c r="H366" s="198"/>
      <c r="I366" s="198"/>
      <c r="J366" s="198"/>
      <c r="K366" s="198"/>
      <c r="L366" s="198"/>
      <c r="M366" s="198"/>
      <c r="N366" s="198"/>
      <c r="O366" s="198"/>
      <c r="P366" s="198"/>
      <c r="Q366" s="198"/>
      <c r="R366" s="198"/>
      <c r="S366" s="198"/>
      <c r="T366" s="198"/>
      <c r="U366" s="198"/>
      <c r="V366" s="198"/>
      <c r="W366" s="198"/>
      <c r="X366" s="198"/>
      <c r="Y366" s="198"/>
      <c r="Z366" s="198"/>
    </row>
  </sheetData>
  <mergeCells count="40">
    <mergeCell ref="N3:O3"/>
    <mergeCell ref="E7:E8"/>
    <mergeCell ref="G7:G8"/>
    <mergeCell ref="L7:O7"/>
    <mergeCell ref="H6:H8"/>
    <mergeCell ref="E6:G6"/>
    <mergeCell ref="E5:O5"/>
    <mergeCell ref="F7:F8"/>
    <mergeCell ref="G3:L3"/>
    <mergeCell ref="A5:A8"/>
    <mergeCell ref="C5:C8"/>
    <mergeCell ref="D5:D8"/>
    <mergeCell ref="J7:J8"/>
    <mergeCell ref="I6:I8"/>
    <mergeCell ref="J6:O6"/>
    <mergeCell ref="Y3:Z3"/>
    <mergeCell ref="P5:Z5"/>
    <mergeCell ref="P6:R6"/>
    <mergeCell ref="S6:S8"/>
    <mergeCell ref="U6:Z6"/>
    <mergeCell ref="P7:P8"/>
    <mergeCell ref="Q7:Q8"/>
    <mergeCell ref="R7:R8"/>
    <mergeCell ref="T6:T8"/>
    <mergeCell ref="U7:U8"/>
    <mergeCell ref="W7:Z7"/>
    <mergeCell ref="AI7:AI8"/>
    <mergeCell ref="AK7:AO7"/>
    <mergeCell ref="AN3:AO3"/>
    <mergeCell ref="AA5:AO5"/>
    <mergeCell ref="AA6:AD6"/>
    <mergeCell ref="AE6:AE8"/>
    <mergeCell ref="AF6:AF8"/>
    <mergeCell ref="AI6:AO6"/>
    <mergeCell ref="AA7:AA8"/>
    <mergeCell ref="AB7:AB8"/>
    <mergeCell ref="AH6:AH8"/>
    <mergeCell ref="AG6:AG8"/>
    <mergeCell ref="AC7:AC8"/>
    <mergeCell ref="AD7:AD8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C1" workbookViewId="0">
      <selection activeCell="J11" sqref="J11"/>
    </sheetView>
  </sheetViews>
  <sheetFormatPr defaultColWidth="9.33203125" defaultRowHeight="10.5" customHeight="1" x14ac:dyDescent="0.15"/>
  <cols>
    <col min="1" max="1" width="9.33203125" style="3" customWidth="1"/>
    <col min="2" max="2" width="27" style="3" customWidth="1"/>
    <col min="3" max="3" width="9.33203125" style="25" customWidth="1"/>
    <col min="4" max="7" width="17.5" style="3" customWidth="1"/>
    <col min="8" max="8" width="9.33203125" style="3" customWidth="1"/>
    <col min="9" max="12" width="15.33203125" style="3" customWidth="1"/>
    <col min="13" max="16384" width="9.33203125" style="3"/>
  </cols>
  <sheetData>
    <row r="1" spans="1:12" s="25" customFormat="1" x14ac:dyDescent="0.15">
      <c r="A1" s="25" t="s">
        <v>4</v>
      </c>
    </row>
    <row r="2" spans="1:12" x14ac:dyDescent="0.15">
      <c r="C2" s="25" t="s">
        <v>270</v>
      </c>
    </row>
    <row r="4" spans="1:12" x14ac:dyDescent="0.15">
      <c r="B4" s="562" t="s">
        <v>8</v>
      </c>
      <c r="C4" s="28"/>
      <c r="D4" s="563" t="s">
        <v>1061</v>
      </c>
      <c r="E4" s="564"/>
      <c r="F4" s="564"/>
      <c r="G4" s="565"/>
      <c r="H4" s="326"/>
      <c r="I4" s="569" t="s">
        <v>2252</v>
      </c>
      <c r="J4" s="569"/>
      <c r="K4" s="569"/>
      <c r="L4" s="569"/>
    </row>
    <row r="5" spans="1:12" ht="31.5" x14ac:dyDescent="0.15">
      <c r="B5" s="562"/>
      <c r="C5" s="28"/>
      <c r="D5" s="45" t="s">
        <v>1370</v>
      </c>
      <c r="E5" s="32" t="s">
        <v>5</v>
      </c>
      <c r="F5" s="32" t="s">
        <v>6</v>
      </c>
      <c r="G5" s="32" t="s">
        <v>7</v>
      </c>
      <c r="H5" s="329" t="s">
        <v>1887</v>
      </c>
      <c r="I5" s="479" t="s">
        <v>306</v>
      </c>
      <c r="J5" s="478" t="s">
        <v>6</v>
      </c>
      <c r="K5" s="478" t="s">
        <v>7</v>
      </c>
      <c r="L5" s="480" t="s">
        <v>1887</v>
      </c>
    </row>
    <row r="6" spans="1:12" x14ac:dyDescent="0.15">
      <c r="B6" s="562"/>
      <c r="C6" s="28"/>
      <c r="D6" s="2">
        <v>1</v>
      </c>
      <c r="E6" s="2">
        <v>2</v>
      </c>
      <c r="F6" s="2">
        <v>3</v>
      </c>
      <c r="G6" s="2">
        <v>4</v>
      </c>
      <c r="H6" s="323">
        <v>5</v>
      </c>
      <c r="I6" s="477">
        <v>6</v>
      </c>
      <c r="J6" s="477">
        <v>7</v>
      </c>
      <c r="K6" s="477">
        <v>8</v>
      </c>
      <c r="L6" s="477">
        <v>9</v>
      </c>
    </row>
    <row r="7" spans="1:12" s="25" customFormat="1" x14ac:dyDescent="0.15">
      <c r="A7" s="25" t="s">
        <v>271</v>
      </c>
      <c r="B7" s="28"/>
      <c r="C7" s="28"/>
      <c r="D7" s="29">
        <v>1</v>
      </c>
      <c r="E7" s="29">
        <v>2</v>
      </c>
      <c r="F7" s="29">
        <v>3</v>
      </c>
      <c r="G7" s="29">
        <v>4</v>
      </c>
      <c r="H7" s="327">
        <v>5</v>
      </c>
      <c r="I7" s="477">
        <v>6</v>
      </c>
      <c r="J7" s="477">
        <v>7</v>
      </c>
      <c r="K7" s="477">
        <v>8</v>
      </c>
      <c r="L7" s="477">
        <v>9</v>
      </c>
    </row>
    <row r="8" spans="1:12" x14ac:dyDescent="0.15">
      <c r="B8" s="27" t="s">
        <v>9</v>
      </c>
      <c r="C8" s="30" t="s">
        <v>9</v>
      </c>
      <c r="D8" s="31"/>
      <c r="E8" s="31"/>
      <c r="F8" s="31"/>
      <c r="G8" s="31"/>
      <c r="H8" s="328">
        <f>E8-F8</f>
        <v>0</v>
      </c>
      <c r="I8" s="477">
        <f>IF(D8=0,0,E8*100/D8)</f>
        <v>0</v>
      </c>
      <c r="J8" s="477">
        <f>IF(D8=0,0,F8*100/D8)</f>
        <v>0</v>
      </c>
      <c r="K8" s="477">
        <f>IF(D8=0,0,G8*100/D8)</f>
        <v>0</v>
      </c>
      <c r="L8" s="477">
        <f>IF(D8=0,0,H8*100/D8)</f>
        <v>0</v>
      </c>
    </row>
    <row r="9" spans="1:12" x14ac:dyDescent="0.15">
      <c r="B9" s="282"/>
      <c r="C9" s="289"/>
      <c r="D9" s="284"/>
      <c r="E9" s="284"/>
      <c r="F9" s="284"/>
      <c r="G9" s="284"/>
    </row>
    <row r="10" spans="1:12" x14ac:dyDescent="0.15">
      <c r="B10" s="567" t="s">
        <v>2024</v>
      </c>
      <c r="C10" s="30"/>
      <c r="D10" s="566" t="s">
        <v>1886</v>
      </c>
      <c r="E10" s="566"/>
      <c r="F10" s="566"/>
      <c r="G10" s="566"/>
    </row>
    <row r="11" spans="1:12" ht="74.25" customHeight="1" x14ac:dyDescent="0.15">
      <c r="B11" s="568"/>
      <c r="C11" s="30"/>
      <c r="D11" s="330" t="s">
        <v>1882</v>
      </c>
      <c r="E11" s="330" t="s">
        <v>1883</v>
      </c>
      <c r="F11" s="330" t="s">
        <v>1885</v>
      </c>
      <c r="G11" s="330" t="s">
        <v>1884</v>
      </c>
    </row>
    <row r="12" spans="1:12" x14ac:dyDescent="0.15">
      <c r="B12" s="127" t="s">
        <v>1922</v>
      </c>
      <c r="C12" s="30"/>
      <c r="D12" s="325">
        <v>16</v>
      </c>
      <c r="E12" s="278">
        <v>5</v>
      </c>
      <c r="F12" s="278">
        <v>11</v>
      </c>
      <c r="G12" s="278">
        <v>9</v>
      </c>
    </row>
    <row r="13" spans="1:12" x14ac:dyDescent="0.15">
      <c r="B13" s="27"/>
      <c r="C13" s="340" t="s">
        <v>67</v>
      </c>
      <c r="D13" s="325"/>
      <c r="E13" s="31"/>
      <c r="F13" s="31"/>
      <c r="G13" s="31"/>
    </row>
    <row r="14" spans="1:12" x14ac:dyDescent="0.15">
      <c r="B14" s="282"/>
      <c r="C14" s="289"/>
      <c r="D14" s="324"/>
      <c r="E14" s="284"/>
      <c r="F14" s="284"/>
      <c r="G14" s="284"/>
    </row>
    <row r="15" spans="1:12" s="25" customFormat="1" x14ac:dyDescent="0.15">
      <c r="A15" s="25" t="s">
        <v>102</v>
      </c>
    </row>
    <row r="32" spans="13:13" x14ac:dyDescent="0.15">
      <c r="M32" s="336"/>
    </row>
  </sheetData>
  <mergeCells count="5">
    <mergeCell ref="B4:B6"/>
    <mergeCell ref="D4:G4"/>
    <mergeCell ref="D10:G10"/>
    <mergeCell ref="B10:B11"/>
    <mergeCell ref="I4:L4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16"/>
  <sheetViews>
    <sheetView workbookViewId="0">
      <selection activeCell="H6" sqref="H6"/>
    </sheetView>
  </sheetViews>
  <sheetFormatPr defaultColWidth="9.33203125" defaultRowHeight="10.5" customHeight="1" x14ac:dyDescent="0.15"/>
  <cols>
    <col min="1" max="3" width="9.33203125" style="3" customWidth="1"/>
    <col min="4" max="4" width="22" style="3" customWidth="1"/>
    <col min="5" max="6" width="17.1640625" style="3" customWidth="1"/>
    <col min="7" max="7" width="13.33203125" style="3" customWidth="1"/>
    <col min="8" max="8" width="15.5" style="3" customWidth="1"/>
    <col min="9" max="10" width="14.5" style="3" customWidth="1"/>
    <col min="11" max="12" width="22.5" style="3" customWidth="1"/>
    <col min="13" max="13" width="18.1640625" style="3" customWidth="1"/>
    <col min="14" max="14" width="9.33203125" style="3" customWidth="1"/>
    <col min="15" max="16384" width="9.33203125" style="3"/>
  </cols>
  <sheetData>
    <row r="1" spans="1:30" s="25" customFormat="1" x14ac:dyDescent="0.15">
      <c r="A1" s="25" t="s">
        <v>12</v>
      </c>
    </row>
    <row r="2" spans="1:30" x14ac:dyDescent="0.15">
      <c r="C2" s="25" t="s">
        <v>270</v>
      </c>
      <c r="D2" s="25"/>
      <c r="E2" s="25"/>
      <c r="F2" s="25"/>
    </row>
    <row r="3" spans="1:30" x14ac:dyDescent="0.15">
      <c r="C3" s="25"/>
      <c r="D3" s="16"/>
      <c r="E3" s="16"/>
      <c r="F3" s="16"/>
    </row>
    <row r="4" spans="1:30" ht="13.5" customHeight="1" x14ac:dyDescent="0.15">
      <c r="B4" s="562" t="s">
        <v>10</v>
      </c>
      <c r="C4" s="28"/>
      <c r="D4" s="573" t="s">
        <v>2158</v>
      </c>
      <c r="E4" s="573"/>
      <c r="F4" s="573"/>
      <c r="G4" s="573"/>
      <c r="H4" s="573"/>
      <c r="I4" s="573"/>
      <c r="J4" s="573"/>
      <c r="K4" s="573"/>
      <c r="L4" s="573"/>
      <c r="M4" s="574"/>
    </row>
    <row r="5" spans="1:30" ht="24.75" customHeight="1" x14ac:dyDescent="0.15">
      <c r="B5" s="562"/>
      <c r="C5" s="28"/>
      <c r="D5" s="423"/>
      <c r="E5" s="423"/>
      <c r="F5" s="423"/>
      <c r="G5" s="410"/>
      <c r="H5" s="410"/>
      <c r="I5" s="410"/>
      <c r="J5" s="410"/>
      <c r="K5" s="570" t="s">
        <v>2272</v>
      </c>
      <c r="L5" s="571"/>
      <c r="M5" s="572"/>
    </row>
    <row r="6" spans="1:30" ht="76.5" customHeight="1" x14ac:dyDescent="0.15">
      <c r="B6" s="562"/>
      <c r="C6" s="28"/>
      <c r="D6" s="422" t="s">
        <v>2159</v>
      </c>
      <c r="E6" s="409" t="s">
        <v>2154</v>
      </c>
      <c r="F6" s="409" t="s">
        <v>2155</v>
      </c>
      <c r="G6" s="408" t="s">
        <v>2153</v>
      </c>
      <c r="H6" s="411" t="s">
        <v>2156</v>
      </c>
      <c r="I6" s="412" t="s">
        <v>2157</v>
      </c>
      <c r="J6" s="496" t="s">
        <v>2269</v>
      </c>
      <c r="K6" s="420" t="s">
        <v>2271</v>
      </c>
      <c r="L6" s="420" t="s">
        <v>2270</v>
      </c>
      <c r="M6" s="421" t="s">
        <v>11</v>
      </c>
    </row>
    <row r="7" spans="1:30" x14ac:dyDescent="0.15">
      <c r="B7" s="562"/>
      <c r="C7" s="28"/>
      <c r="D7" s="407">
        <v>1</v>
      </c>
      <c r="E7" s="415" t="s">
        <v>1087</v>
      </c>
      <c r="F7" s="415" t="s">
        <v>1092</v>
      </c>
      <c r="G7" s="415" t="s">
        <v>1098</v>
      </c>
      <c r="H7" s="407">
        <v>2</v>
      </c>
      <c r="I7" s="407">
        <v>3</v>
      </c>
      <c r="J7" s="497" t="s">
        <v>1103</v>
      </c>
      <c r="K7" s="407">
        <v>4</v>
      </c>
      <c r="L7" s="497" t="s">
        <v>156</v>
      </c>
      <c r="M7" s="407">
        <v>5</v>
      </c>
    </row>
    <row r="8" spans="1:30" s="25" customFormat="1" x14ac:dyDescent="0.15">
      <c r="A8" s="25" t="s">
        <v>271</v>
      </c>
      <c r="B8" s="28"/>
      <c r="C8" s="28"/>
      <c r="D8" s="327">
        <v>1</v>
      </c>
      <c r="E8" s="417" t="s">
        <v>1086</v>
      </c>
      <c r="F8" s="417" t="s">
        <v>1091</v>
      </c>
      <c r="G8" s="417" t="s">
        <v>1097</v>
      </c>
      <c r="H8" s="327">
        <v>2</v>
      </c>
      <c r="I8" s="327">
        <v>3</v>
      </c>
      <c r="J8" s="327" t="s">
        <v>1102</v>
      </c>
      <c r="K8" s="327">
        <v>4</v>
      </c>
      <c r="L8" s="327" t="s">
        <v>332</v>
      </c>
      <c r="M8" s="327">
        <v>5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ht="21.75" customHeight="1" x14ac:dyDescent="0.15">
      <c r="B9" s="27" t="s">
        <v>9</v>
      </c>
      <c r="C9" s="30" t="s">
        <v>9</v>
      </c>
      <c r="D9" s="416">
        <f>E9+F9+G9</f>
        <v>0</v>
      </c>
      <c r="E9" s="418"/>
      <c r="F9" s="418"/>
      <c r="G9" s="419"/>
      <c r="H9" s="31"/>
      <c r="I9" s="31"/>
      <c r="J9" s="31"/>
      <c r="K9" s="31"/>
      <c r="L9" s="31"/>
      <c r="M9" s="31"/>
    </row>
    <row r="10" spans="1:30" x14ac:dyDescent="0.15">
      <c r="B10" s="282"/>
      <c r="C10" s="289"/>
      <c r="D10" s="406"/>
      <c r="E10" s="406"/>
      <c r="F10" s="406"/>
      <c r="G10" s="284"/>
      <c r="H10" s="284"/>
      <c r="I10" s="284"/>
      <c r="J10" s="284"/>
      <c r="K10" s="284"/>
      <c r="L10" s="284"/>
      <c r="M10" s="284"/>
    </row>
    <row r="11" spans="1:30" s="25" customFormat="1" x14ac:dyDescent="0.15">
      <c r="A11" s="25" t="s">
        <v>102</v>
      </c>
    </row>
    <row r="16" spans="1:30" ht="10.5" customHeight="1" x14ac:dyDescent="0.15">
      <c r="K16" s="88"/>
      <c r="L16" s="88"/>
    </row>
  </sheetData>
  <mergeCells count="3">
    <mergeCell ref="B4:B7"/>
    <mergeCell ref="K5:M5"/>
    <mergeCell ref="D4:M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33" sqref="D33"/>
    </sheetView>
  </sheetViews>
  <sheetFormatPr defaultColWidth="9.33203125" defaultRowHeight="10.5" customHeight="1" x14ac:dyDescent="0.15"/>
  <cols>
    <col min="1" max="3" width="9.33203125" style="3" customWidth="1"/>
    <col min="4" max="4" width="22.1640625" style="3" customWidth="1"/>
    <col min="5" max="5" width="31" style="3" customWidth="1"/>
    <col min="6" max="6" width="22.1640625" style="3" customWidth="1"/>
    <col min="7" max="7" width="25.1640625" style="3" customWidth="1"/>
    <col min="8" max="8" width="22.1640625" style="3" customWidth="1"/>
    <col min="9" max="9" width="9.33203125" style="3" customWidth="1"/>
    <col min="10" max="16384" width="9.33203125" style="3"/>
  </cols>
  <sheetData>
    <row r="1" spans="1:8" s="25" customFormat="1" x14ac:dyDescent="0.15">
      <c r="A1" s="25" t="s">
        <v>14</v>
      </c>
    </row>
    <row r="2" spans="1:8" x14ac:dyDescent="0.15">
      <c r="C2" s="25" t="s">
        <v>270</v>
      </c>
    </row>
    <row r="3" spans="1:8" x14ac:dyDescent="0.15">
      <c r="C3" s="25"/>
    </row>
    <row r="4" spans="1:8" x14ac:dyDescent="0.15">
      <c r="B4" s="562" t="s">
        <v>13</v>
      </c>
      <c r="C4" s="28"/>
      <c r="D4" s="575" t="s">
        <v>15</v>
      </c>
      <c r="E4" s="575"/>
      <c r="F4" s="575"/>
      <c r="G4" s="575"/>
      <c r="H4" s="575"/>
    </row>
    <row r="5" spans="1:8" ht="42" x14ac:dyDescent="0.15">
      <c r="B5" s="562"/>
      <c r="C5" s="28"/>
      <c r="D5" s="60" t="s">
        <v>1267</v>
      </c>
      <c r="E5" s="32" t="s">
        <v>16</v>
      </c>
      <c r="F5" s="32" t="s">
        <v>17</v>
      </c>
      <c r="G5" s="32" t="s">
        <v>18</v>
      </c>
      <c r="H5" s="32" t="s">
        <v>19</v>
      </c>
    </row>
    <row r="6" spans="1:8" x14ac:dyDescent="0.15">
      <c r="B6" s="562"/>
      <c r="C6" s="28"/>
      <c r="D6" s="2">
        <v>1</v>
      </c>
      <c r="E6" s="2">
        <v>2</v>
      </c>
      <c r="F6" s="2">
        <v>3</v>
      </c>
      <c r="G6" s="2">
        <v>4</v>
      </c>
      <c r="H6" s="2">
        <v>5</v>
      </c>
    </row>
    <row r="7" spans="1:8" s="25" customFormat="1" x14ac:dyDescent="0.15">
      <c r="A7" s="25" t="s">
        <v>271</v>
      </c>
      <c r="B7" s="28"/>
      <c r="C7" s="28"/>
      <c r="D7" s="29">
        <v>1</v>
      </c>
      <c r="E7" s="29">
        <v>2</v>
      </c>
      <c r="F7" s="29">
        <v>3</v>
      </c>
      <c r="G7" s="29">
        <v>4</v>
      </c>
      <c r="H7" s="29">
        <v>5</v>
      </c>
    </row>
    <row r="8" spans="1:8" x14ac:dyDescent="0.15">
      <c r="B8" s="27" t="s">
        <v>9</v>
      </c>
      <c r="C8" s="30" t="s">
        <v>9</v>
      </c>
      <c r="D8" s="31"/>
      <c r="E8" s="31"/>
      <c r="F8" s="31"/>
      <c r="G8" s="31"/>
      <c r="H8" s="31"/>
    </row>
    <row r="9" spans="1:8" x14ac:dyDescent="0.15">
      <c r="B9" s="282"/>
      <c r="C9" s="289"/>
      <c r="D9" s="284"/>
      <c r="E9" s="284"/>
      <c r="F9" s="284"/>
      <c r="G9" s="284"/>
      <c r="H9" s="284"/>
    </row>
    <row r="10" spans="1:8" s="25" customFormat="1" x14ac:dyDescent="0.15">
      <c r="A10" s="25" t="s">
        <v>102</v>
      </c>
    </row>
  </sheetData>
  <mergeCells count="2">
    <mergeCell ref="B4:B6"/>
    <mergeCell ref="D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G8" sqref="G8"/>
    </sheetView>
  </sheetViews>
  <sheetFormatPr defaultColWidth="9.33203125" defaultRowHeight="10.5" customHeight="1" x14ac:dyDescent="0.15"/>
  <cols>
    <col min="1" max="3" width="9.33203125" style="3" customWidth="1"/>
    <col min="4" max="6" width="13.83203125" style="3" customWidth="1"/>
    <col min="7" max="7" width="27.33203125" style="3" customWidth="1"/>
    <col min="8" max="8" width="18.1640625" style="3" customWidth="1"/>
    <col min="9" max="9" width="22.5" style="3" customWidth="1"/>
    <col min="10" max="10" width="27" style="3" customWidth="1"/>
    <col min="11" max="11" width="13.83203125" style="3" customWidth="1"/>
    <col min="12" max="12" width="19.33203125" style="3" customWidth="1"/>
    <col min="13" max="13" width="20.83203125" style="3" customWidth="1"/>
    <col min="14" max="14" width="9.33203125" style="3" customWidth="1"/>
    <col min="15" max="16384" width="9.33203125" style="3"/>
  </cols>
  <sheetData>
    <row r="1" spans="1:13" s="25" customFormat="1" x14ac:dyDescent="0.15">
      <c r="A1" s="120" t="s">
        <v>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x14ac:dyDescent="0.15">
      <c r="C2" s="120" t="s">
        <v>270</v>
      </c>
    </row>
    <row r="3" spans="1:13" x14ac:dyDescent="0.15">
      <c r="C3" s="150"/>
    </row>
    <row r="4" spans="1:13" x14ac:dyDescent="0.15">
      <c r="B4" s="562" t="s">
        <v>21</v>
      </c>
      <c r="C4" s="153"/>
      <c r="D4" s="581" t="s">
        <v>1403</v>
      </c>
      <c r="E4" s="581"/>
      <c r="F4" s="581"/>
      <c r="G4" s="581"/>
      <c r="H4" s="581"/>
      <c r="I4" s="581"/>
      <c r="J4" s="580" t="s">
        <v>1268</v>
      </c>
      <c r="K4" s="579" t="s">
        <v>25</v>
      </c>
      <c r="L4" s="547" t="s">
        <v>1269</v>
      </c>
      <c r="M4" s="579"/>
    </row>
    <row r="5" spans="1:13" x14ac:dyDescent="0.15">
      <c r="B5" s="562"/>
      <c r="C5" s="153"/>
      <c r="D5" s="581"/>
      <c r="E5" s="581"/>
      <c r="F5" s="581"/>
      <c r="G5" s="581"/>
      <c r="H5" s="581"/>
      <c r="I5" s="581"/>
      <c r="J5" s="580"/>
      <c r="K5" s="579"/>
      <c r="L5" s="547"/>
      <c r="M5" s="579"/>
    </row>
    <row r="6" spans="1:13" x14ac:dyDescent="0.15">
      <c r="B6" s="562"/>
      <c r="C6" s="153"/>
      <c r="D6" s="576" t="s">
        <v>22</v>
      </c>
      <c r="E6" s="576" t="s">
        <v>23</v>
      </c>
      <c r="F6" s="580" t="s">
        <v>1804</v>
      </c>
      <c r="G6" s="577" t="s">
        <v>1814</v>
      </c>
      <c r="H6" s="578"/>
      <c r="I6" s="578"/>
      <c r="J6" s="580"/>
      <c r="K6" s="579"/>
      <c r="L6" s="547"/>
      <c r="M6" s="579"/>
    </row>
    <row r="7" spans="1:13" ht="10.5" customHeight="1" x14ac:dyDescent="0.15">
      <c r="B7" s="562"/>
      <c r="C7" s="153"/>
      <c r="D7" s="576"/>
      <c r="E7" s="576"/>
      <c r="F7" s="576"/>
      <c r="G7" s="578"/>
      <c r="H7" s="578"/>
      <c r="I7" s="578"/>
      <c r="J7" s="576"/>
      <c r="K7" s="579"/>
      <c r="L7" s="579"/>
      <c r="M7" s="579"/>
    </row>
    <row r="8" spans="1:13" ht="31.5" x14ac:dyDescent="0.15">
      <c r="B8" s="562"/>
      <c r="C8" s="153"/>
      <c r="D8" s="576"/>
      <c r="E8" s="576"/>
      <c r="F8" s="576"/>
      <c r="G8" s="79" t="s">
        <v>2253</v>
      </c>
      <c r="H8" s="79" t="s">
        <v>24</v>
      </c>
      <c r="I8" s="44" t="s">
        <v>1805</v>
      </c>
      <c r="J8" s="576"/>
      <c r="K8" s="579"/>
      <c r="L8" s="81" t="s">
        <v>26</v>
      </c>
      <c r="M8" s="81" t="s">
        <v>24</v>
      </c>
    </row>
    <row r="9" spans="1:13" x14ac:dyDescent="0.15">
      <c r="B9" s="562"/>
      <c r="C9" s="153"/>
      <c r="D9" s="205">
        <v>1</v>
      </c>
      <c r="E9" s="205">
        <v>2</v>
      </c>
      <c r="F9" s="205">
        <v>3</v>
      </c>
      <c r="G9" s="205">
        <v>4</v>
      </c>
      <c r="H9" s="205">
        <v>5</v>
      </c>
      <c r="I9" s="205">
        <v>6</v>
      </c>
      <c r="J9" s="205">
        <v>7</v>
      </c>
      <c r="K9" s="205">
        <v>8</v>
      </c>
      <c r="L9" s="205">
        <v>9</v>
      </c>
      <c r="M9" s="205">
        <v>10</v>
      </c>
    </row>
    <row r="10" spans="1:13" s="25" customFormat="1" x14ac:dyDescent="0.15">
      <c r="A10" s="120" t="s">
        <v>271</v>
      </c>
      <c r="B10" s="153"/>
      <c r="C10" s="153"/>
      <c r="D10" s="153">
        <v>1</v>
      </c>
      <c r="E10" s="153">
        <v>2</v>
      </c>
      <c r="F10" s="153" t="s">
        <v>325</v>
      </c>
      <c r="G10" s="153">
        <v>3</v>
      </c>
      <c r="H10" s="153">
        <v>4</v>
      </c>
      <c r="I10" s="153" t="s">
        <v>332</v>
      </c>
      <c r="J10" s="153">
        <v>5</v>
      </c>
      <c r="K10" s="153">
        <v>6</v>
      </c>
      <c r="L10" s="153">
        <v>7</v>
      </c>
      <c r="M10" s="153">
        <v>8</v>
      </c>
    </row>
    <row r="11" spans="1:13" x14ac:dyDescent="0.15">
      <c r="B11" s="27" t="s">
        <v>9</v>
      </c>
      <c r="C11" s="153" t="s">
        <v>9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1:13" x14ac:dyDescent="0.15">
      <c r="B12" s="282"/>
      <c r="C12" s="283"/>
      <c r="D12" s="284"/>
      <c r="E12" s="284"/>
      <c r="F12" s="284"/>
      <c r="G12" s="284"/>
      <c r="H12" s="284"/>
      <c r="I12" s="284"/>
      <c r="J12" s="284"/>
      <c r="K12" s="284"/>
      <c r="L12" s="284"/>
      <c r="M12" s="284"/>
    </row>
    <row r="13" spans="1:13" s="25" customFormat="1" x14ac:dyDescent="0.15">
      <c r="A13" s="120" t="s">
        <v>102</v>
      </c>
      <c r="B13" s="120"/>
      <c r="C13" s="150"/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6" spans="1:13" ht="15" x14ac:dyDescent="0.25">
      <c r="J16" s="145"/>
    </row>
  </sheetData>
  <mergeCells count="9">
    <mergeCell ref="E6:E8"/>
    <mergeCell ref="G6:I7"/>
    <mergeCell ref="L4:M7"/>
    <mergeCell ref="B4:B9"/>
    <mergeCell ref="K4:K8"/>
    <mergeCell ref="J4:J8"/>
    <mergeCell ref="D4:I5"/>
    <mergeCell ref="D6:D8"/>
    <mergeCell ref="F6:F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C1" workbookViewId="0">
      <selection activeCell="G15" sqref="G15"/>
    </sheetView>
  </sheetViews>
  <sheetFormatPr defaultColWidth="9.33203125" defaultRowHeight="10.5" x14ac:dyDescent="0.15"/>
  <cols>
    <col min="1" max="1" width="9.33203125" style="3" customWidth="1"/>
    <col min="2" max="2" width="36" style="3" customWidth="1"/>
    <col min="3" max="3" width="9.33203125" style="3" customWidth="1"/>
    <col min="4" max="6" width="25.33203125" style="3" customWidth="1"/>
    <col min="7" max="8" width="18.1640625" style="3" customWidth="1"/>
    <col min="9" max="16384" width="9.33203125" style="3"/>
  </cols>
  <sheetData>
    <row r="1" spans="1:8" s="120" customFormat="1" x14ac:dyDescent="0.15">
      <c r="A1" s="120" t="s">
        <v>30</v>
      </c>
    </row>
    <row r="2" spans="1:8" x14ac:dyDescent="0.15">
      <c r="C2" s="120" t="s">
        <v>270</v>
      </c>
    </row>
    <row r="3" spans="1:8" x14ac:dyDescent="0.15">
      <c r="C3" s="120"/>
    </row>
    <row r="4" spans="1:8" x14ac:dyDescent="0.15">
      <c r="B4" s="562" t="s">
        <v>29</v>
      </c>
      <c r="C4" s="154"/>
      <c r="D4" s="580" t="s">
        <v>1010</v>
      </c>
      <c r="E4" s="576"/>
      <c r="F4" s="576"/>
    </row>
    <row r="5" spans="1:8" ht="31.5" x14ac:dyDescent="0.15">
      <c r="B5" s="562"/>
      <c r="C5" s="154"/>
      <c r="D5" s="32" t="s">
        <v>27</v>
      </c>
      <c r="E5" s="32" t="s">
        <v>28</v>
      </c>
      <c r="F5" s="32" t="s">
        <v>64</v>
      </c>
    </row>
    <row r="6" spans="1:8" x14ac:dyDescent="0.15">
      <c r="B6" s="562"/>
      <c r="C6" s="154"/>
      <c r="D6" s="2">
        <v>1</v>
      </c>
      <c r="E6" s="2">
        <v>2</v>
      </c>
      <c r="F6" s="2">
        <v>3</v>
      </c>
    </row>
    <row r="7" spans="1:8" s="120" customFormat="1" x14ac:dyDescent="0.15">
      <c r="A7" s="120" t="s">
        <v>271</v>
      </c>
      <c r="B7" s="154"/>
      <c r="C7" s="154"/>
      <c r="D7" s="153">
        <v>1</v>
      </c>
      <c r="E7" s="153">
        <v>2</v>
      </c>
      <c r="F7" s="153">
        <v>3</v>
      </c>
      <c r="G7" s="120">
        <v>4</v>
      </c>
      <c r="H7" s="120">
        <v>5</v>
      </c>
    </row>
    <row r="8" spans="1:8" x14ac:dyDescent="0.15">
      <c r="B8" s="27" t="s">
        <v>9</v>
      </c>
      <c r="C8" s="153" t="s">
        <v>9</v>
      </c>
      <c r="D8" s="31"/>
      <c r="E8" s="31"/>
      <c r="F8" s="31"/>
    </row>
    <row r="9" spans="1:8" x14ac:dyDescent="0.15">
      <c r="B9" s="282"/>
      <c r="C9" s="283"/>
      <c r="D9" s="284"/>
      <c r="E9" s="284"/>
      <c r="F9" s="284"/>
    </row>
    <row r="10" spans="1:8" x14ac:dyDescent="0.15">
      <c r="B10" s="282"/>
      <c r="C10" s="283"/>
      <c r="D10" s="284"/>
      <c r="E10" s="284"/>
      <c r="F10" s="284"/>
    </row>
    <row r="11" spans="1:8" x14ac:dyDescent="0.15">
      <c r="B11" s="562" t="s">
        <v>2254</v>
      </c>
      <c r="C11" s="481"/>
      <c r="D11" s="582" t="s">
        <v>2255</v>
      </c>
      <c r="E11" s="582"/>
      <c r="F11" s="582"/>
      <c r="G11" s="582"/>
      <c r="H11" s="582" t="s">
        <v>2260</v>
      </c>
    </row>
    <row r="12" spans="1:8" ht="42" x14ac:dyDescent="0.15">
      <c r="B12" s="562"/>
      <c r="C12" s="481"/>
      <c r="D12" s="474" t="s">
        <v>306</v>
      </c>
      <c r="E12" s="474" t="s">
        <v>27</v>
      </c>
      <c r="F12" s="474" t="s">
        <v>28</v>
      </c>
      <c r="G12" s="474" t="s">
        <v>64</v>
      </c>
      <c r="H12" s="582"/>
    </row>
    <row r="13" spans="1:8" x14ac:dyDescent="0.15">
      <c r="B13" s="562"/>
      <c r="C13" s="481"/>
      <c r="D13" s="472" t="s">
        <v>1086</v>
      </c>
      <c r="E13" s="472">
        <v>1</v>
      </c>
      <c r="F13" s="472">
        <v>2</v>
      </c>
      <c r="G13" s="472">
        <v>3</v>
      </c>
      <c r="H13" s="472">
        <v>4</v>
      </c>
    </row>
    <row r="14" spans="1:8" x14ac:dyDescent="0.15">
      <c r="B14" s="483" t="s">
        <v>2256</v>
      </c>
      <c r="C14" s="476" t="s">
        <v>67</v>
      </c>
      <c r="D14" s="482">
        <f>Таблица2000!E151+Таблица2000!I151+Таблица2000!E152+Таблица2000!I152+Таблица2000!E154+Таблица2000!I154+Таблица2000!E153+Таблица2000!I153</f>
        <v>0</v>
      </c>
      <c r="E14" s="31"/>
      <c r="F14" s="31"/>
      <c r="G14" s="31"/>
      <c r="H14" s="278" t="s">
        <v>1</v>
      </c>
    </row>
    <row r="15" spans="1:8" ht="21" x14ac:dyDescent="0.15">
      <c r="B15" s="483" t="s">
        <v>2257</v>
      </c>
      <c r="C15" s="476" t="s">
        <v>68</v>
      </c>
      <c r="D15" s="473"/>
      <c r="E15" s="31"/>
      <c r="F15" s="31"/>
      <c r="G15" s="31"/>
      <c r="H15" s="484"/>
    </row>
    <row r="16" spans="1:8" ht="21" x14ac:dyDescent="0.15">
      <c r="B16" s="483" t="s">
        <v>2258</v>
      </c>
      <c r="C16" s="476" t="s">
        <v>69</v>
      </c>
      <c r="D16" s="482">
        <f>Таблица2000!E153+Таблица2000!I153</f>
        <v>0</v>
      </c>
      <c r="E16" s="31"/>
      <c r="F16" s="31"/>
      <c r="G16" s="31"/>
      <c r="H16" s="278"/>
    </row>
    <row r="17" spans="1:8" ht="31.5" x14ac:dyDescent="0.15">
      <c r="B17" s="483" t="s">
        <v>2259</v>
      </c>
      <c r="C17" s="476" t="s">
        <v>70</v>
      </c>
      <c r="D17" s="35"/>
      <c r="E17" s="31"/>
      <c r="F17" s="31"/>
      <c r="G17" s="31"/>
      <c r="H17" s="484"/>
    </row>
    <row r="18" spans="1:8" x14ac:dyDescent="0.15">
      <c r="B18" s="282"/>
      <c r="C18" s="283"/>
      <c r="D18" s="284"/>
      <c r="E18" s="284"/>
      <c r="F18" s="284"/>
    </row>
    <row r="19" spans="1:8" x14ac:dyDescent="0.15">
      <c r="B19" s="282"/>
      <c r="C19" s="283"/>
      <c r="D19" s="284"/>
      <c r="E19" s="284"/>
      <c r="F19" s="284"/>
    </row>
    <row r="20" spans="1:8" x14ac:dyDescent="0.15">
      <c r="B20" s="282"/>
      <c r="C20" s="283"/>
      <c r="D20" s="284"/>
      <c r="E20" s="284"/>
      <c r="F20" s="284"/>
    </row>
    <row r="21" spans="1:8" x14ac:dyDescent="0.15">
      <c r="B21" s="282"/>
      <c r="C21" s="283"/>
      <c r="D21" s="284"/>
      <c r="E21" s="284"/>
      <c r="F21" s="284"/>
    </row>
    <row r="22" spans="1:8" x14ac:dyDescent="0.15">
      <c r="B22" s="282"/>
      <c r="C22" s="283"/>
      <c r="D22" s="284"/>
      <c r="E22" s="284"/>
      <c r="F22" s="284"/>
    </row>
    <row r="23" spans="1:8" s="120" customFormat="1" x14ac:dyDescent="0.15">
      <c r="A23" s="120" t="s">
        <v>102</v>
      </c>
    </row>
  </sheetData>
  <mergeCells count="5">
    <mergeCell ref="B4:B6"/>
    <mergeCell ref="D4:F4"/>
    <mergeCell ref="B11:B13"/>
    <mergeCell ref="D11:G11"/>
    <mergeCell ref="H11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16</vt:i4>
      </vt:variant>
    </vt:vector>
  </HeadingPairs>
  <TitlesOfParts>
    <vt:vector size="49" baseType="lpstr">
      <vt:lpstr>Шапка</vt:lpstr>
      <vt:lpstr>Общее</vt:lpstr>
      <vt:lpstr>Таблица2000</vt:lpstr>
      <vt:lpstr>Таблица2000_1</vt:lpstr>
      <vt:lpstr>Таблица2001</vt:lpstr>
      <vt:lpstr>Таблица2100</vt:lpstr>
      <vt:lpstr>Таблица2200</vt:lpstr>
      <vt:lpstr>Таблица2300</vt:lpstr>
      <vt:lpstr>Таблица2301</vt:lpstr>
      <vt:lpstr>Таблица2400</vt:lpstr>
      <vt:lpstr>Таблица2500</vt:lpstr>
      <vt:lpstr>Таблица2600</vt:lpstr>
      <vt:lpstr>Таблица2700</vt:lpstr>
      <vt:lpstr>Таблица2800</vt:lpstr>
      <vt:lpstr>Таблица2801</vt:lpstr>
      <vt:lpstr>Таблица2900</vt:lpstr>
      <vt:lpstr>Таблица2910</vt:lpstr>
      <vt:lpstr>Таблица3000</vt:lpstr>
      <vt:lpstr>@СубТаблица3000</vt:lpstr>
      <vt:lpstr>Таблица4000</vt:lpstr>
      <vt:lpstr>@СубТаблица4000</vt:lpstr>
      <vt:lpstr>Таблица4001</vt:lpstr>
      <vt:lpstr>@СубТаблица4001</vt:lpstr>
      <vt:lpstr>Таблица4002</vt:lpstr>
      <vt:lpstr>Таблица4100</vt:lpstr>
      <vt:lpstr>Таблица4110</vt:lpstr>
      <vt:lpstr>@СубТаблица4110</vt:lpstr>
      <vt:lpstr>Таблица4200</vt:lpstr>
      <vt:lpstr>Таблица4201</vt:lpstr>
      <vt:lpstr>Таблица4300</vt:lpstr>
      <vt:lpstr>Таблица4301</vt:lpstr>
      <vt:lpstr>Таблица4302</vt:lpstr>
      <vt:lpstr>Таблица4400</vt:lpstr>
      <vt:lpstr>Таблица3000!Z3000_GR1_001</vt:lpstr>
      <vt:lpstr>Таблица3000!Z3000_GR1_002</vt:lpstr>
      <vt:lpstr>Таблица3000!Z3000_GR1_003</vt:lpstr>
      <vt:lpstr>Таблица3000!Z3000_GR1_004</vt:lpstr>
      <vt:lpstr>Таблица3000!Z3000_GR1_005</vt:lpstr>
      <vt:lpstr>Таблица3000!Z3000_GR1_006</vt:lpstr>
      <vt:lpstr>Таблица3000!Z3000_GR1_007</vt:lpstr>
      <vt:lpstr>Таблица3000!Z3000_GR1_051</vt:lpstr>
      <vt:lpstr>Таблица3000!Z3000_GR1_052</vt:lpstr>
      <vt:lpstr>Таблица3000!Z3000_GR1_053</vt:lpstr>
      <vt:lpstr>Таблица3000!Z3000_GR1_055</vt:lpstr>
      <vt:lpstr>Таблица3000!Z3000_GR1_056</vt:lpstr>
      <vt:lpstr>Таблица3000!Z3000_GR1_057</vt:lpstr>
      <vt:lpstr>Таблица3000!Z3000_GR1_058</vt:lpstr>
      <vt:lpstr>Таблица3000!Z3000_GR1_521</vt:lpstr>
      <vt:lpstr>Таблица3000!Z3000_GR1_551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</dc:creator>
  <cp:lastModifiedBy>Баранов Александр Леонидович</cp:lastModifiedBy>
  <cp:lastPrinted>2008-10-14T05:35:34Z</cp:lastPrinted>
  <dcterms:created xsi:type="dcterms:W3CDTF">2008-09-21T07:06:50Z</dcterms:created>
  <dcterms:modified xsi:type="dcterms:W3CDTF">2024-12-09T09:54:22Z</dcterms:modified>
</cp:coreProperties>
</file>